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omments6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omments7.xml" ContentType="application/vnd.openxmlformats-officedocument.spreadsheetml.comment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PUBLICACION\INFORMACION PRESUPUESTAL\"/>
    </mc:Choice>
  </mc:AlternateContent>
  <bookViews>
    <workbookView xWindow="0" yWindow="0" windowWidth="28800" windowHeight="12030" tabRatio="821" firstSheet="8" activeTab="10"/>
  </bookViews>
  <sheets>
    <sheet name="EA" sheetId="5" r:id="rId1"/>
    <sheet name="ESF" sheetId="1" r:id="rId2"/>
    <sheet name="ECSF" sheetId="2" r:id="rId3"/>
    <sheet name="EAA" sheetId="8" r:id="rId4"/>
    <sheet name="EADP" sheetId="9" r:id="rId5"/>
    <sheet name="EVHP" sheetId="7" r:id="rId6"/>
    <sheet name="EFE" sheetId="10" r:id="rId7"/>
    <sheet name="PT_ESF_ECSF" sheetId="3" state="hidden" r:id="rId8"/>
    <sheet name="PC" sheetId="26" r:id="rId9"/>
    <sheet name="NOTAS" sheetId="25" r:id="rId10"/>
    <sheet name="EAI" sheetId="50" r:id="rId11"/>
    <sheet name="CAdmon" sheetId="13" r:id="rId12"/>
    <sheet name="COG" sheetId="15" r:id="rId13"/>
    <sheet name="CTG" sheetId="14" r:id="rId14"/>
    <sheet name="CFG" sheetId="16" r:id="rId15"/>
    <sheet name="EN" sheetId="27" r:id="rId16"/>
    <sheet name="ID" sheetId="28" r:id="rId17"/>
    <sheet name="IPF" sheetId="29" r:id="rId18"/>
    <sheet name="CProg" sheetId="19" r:id="rId19"/>
    <sheet name="IR" sheetId="49" r:id="rId20"/>
    <sheet name="PyPI" sheetId="34" r:id="rId21"/>
    <sheet name="Rel Cta Banc" sheetId="30" r:id="rId22"/>
    <sheet name="Esq Bur" sheetId="32" r:id="rId23"/>
    <sheet name="Ayudas" sheetId="36" r:id="rId24"/>
    <sheet name="Gto Federalizado" sheetId="43" r:id="rId25"/>
    <sheet name="Informacion que dispongan " sheetId="47" r:id="rId26"/>
    <sheet name="Rel Cta Banc-25" sheetId="48" r:id="rId27"/>
    <sheet name="BMu" sheetId="41" r:id="rId28"/>
    <sheet name="BInmu" sheetId="42" r:id="rId29"/>
  </sheets>
  <externalReferences>
    <externalReference r:id="rId30"/>
  </externalReferences>
  <definedNames>
    <definedName name="_xlnm.Print_Area" localSheetId="28">BInmu!$A$1:$E$40</definedName>
    <definedName name="_xlnm.Print_Area" localSheetId="27">BMu!$A$1:$E$1944</definedName>
    <definedName name="_xlnm.Print_Area" localSheetId="0">EA!$A$1:$L$66</definedName>
    <definedName name="_xlnm.Print_Area" localSheetId="3">EAA!$A$1:$I$44</definedName>
    <definedName name="_xlnm.Print_Area" localSheetId="4">EADP!$A$1:$J$51</definedName>
    <definedName name="_xlnm.Print_Area" localSheetId="2">ECSF!$A$1:$K$62</definedName>
    <definedName name="_xlnm.Print_Area" localSheetId="6">EFE!$A$1:$Q$57</definedName>
    <definedName name="_xlnm.Print_Area" localSheetId="15">EN!$B$1:$I$40</definedName>
    <definedName name="_xlnm.Print_Area" localSheetId="1">ESF!$A$1:$L$73</definedName>
    <definedName name="_xlnm.Print_Area" localSheetId="5">EVHP!$A$1:$I$57</definedName>
    <definedName name="_xlnm.Print_Area" localSheetId="16">ID!$A$1:$D$43</definedName>
    <definedName name="_xlnm.Print_Area" localSheetId="25">'Informacion que dispongan '!$A$2:$C$27</definedName>
    <definedName name="_xlnm.Print_Area" localSheetId="17">IPF!$A$1:$F$44</definedName>
    <definedName name="_xlnm.Print_Area" localSheetId="9">NOTAS!$A$3:$L$442</definedName>
    <definedName name="_xlnm.Print_Area" localSheetId="21">'Rel Cta Banc'!$A$2:$C$55</definedName>
    <definedName name="_xlnm.Print_Area" localSheetId="26">'Rel Cta Banc-25'!$A$2:$D$36</definedName>
  </definedNames>
  <calcPr calcId="162913"/>
</workbook>
</file>

<file path=xl/calcChain.xml><?xml version="1.0" encoding="utf-8"?>
<calcChain xmlns="http://schemas.openxmlformats.org/spreadsheetml/2006/main">
  <c r="J47" i="50" l="1"/>
  <c r="I47" i="50"/>
  <c r="H47" i="50"/>
  <c r="G47" i="50"/>
  <c r="F47" i="50"/>
  <c r="E47" i="50"/>
  <c r="I42" i="50"/>
  <c r="H42" i="50"/>
  <c r="F42" i="50"/>
  <c r="E42" i="50"/>
  <c r="I41" i="50"/>
  <c r="H41" i="50"/>
  <c r="F41" i="50"/>
  <c r="F38" i="50" s="1"/>
  <c r="E41" i="50"/>
  <c r="I35" i="50"/>
  <c r="H35" i="50"/>
  <c r="F35" i="50"/>
  <c r="J46" i="50"/>
  <c r="J45" i="50"/>
  <c r="J44" i="50"/>
  <c r="J43" i="50"/>
  <c r="J40" i="50"/>
  <c r="J39" i="50"/>
  <c r="J37" i="50"/>
  <c r="J36" i="50"/>
  <c r="J35" i="50"/>
  <c r="J34" i="50"/>
  <c r="J33" i="50"/>
  <c r="J32" i="50"/>
  <c r="J31" i="50"/>
  <c r="J30" i="50"/>
  <c r="J29" i="50"/>
  <c r="J28" i="50"/>
  <c r="G46" i="50"/>
  <c r="G45" i="50"/>
  <c r="G44" i="50"/>
  <c r="G43" i="50"/>
  <c r="G40" i="50"/>
  <c r="G39" i="50"/>
  <c r="G37" i="50"/>
  <c r="G36" i="50"/>
  <c r="G35" i="50"/>
  <c r="G34" i="50"/>
  <c r="G33" i="50"/>
  <c r="G32" i="50"/>
  <c r="G31" i="50"/>
  <c r="G30" i="50"/>
  <c r="G29" i="50"/>
  <c r="I28" i="50"/>
  <c r="H28" i="50"/>
  <c r="F28" i="50"/>
  <c r="E28" i="50"/>
  <c r="J22" i="50"/>
  <c r="I22" i="50"/>
  <c r="H22" i="50"/>
  <c r="G22" i="50"/>
  <c r="F22" i="50"/>
  <c r="E22" i="50"/>
  <c r="J19" i="50"/>
  <c r="J18" i="50"/>
  <c r="G19" i="50"/>
  <c r="G18" i="50"/>
  <c r="G16" i="50"/>
  <c r="G15" i="50"/>
  <c r="G14" i="50"/>
  <c r="G13" i="50"/>
  <c r="J17" i="50"/>
  <c r="G17" i="50"/>
  <c r="D26" i="42"/>
  <c r="I16" i="36"/>
  <c r="H11" i="34"/>
  <c r="I11" i="34"/>
  <c r="J11" i="34"/>
  <c r="K11" i="34"/>
  <c r="L11" i="34"/>
  <c r="M11" i="34"/>
  <c r="N11" i="34"/>
  <c r="O11" i="34"/>
  <c r="P11" i="34"/>
  <c r="N12" i="34"/>
  <c r="J13" i="34"/>
  <c r="N13" i="34"/>
  <c r="O13" i="34"/>
  <c r="P13" i="34"/>
  <c r="J14" i="34"/>
  <c r="N14" i="34"/>
  <c r="O14" i="34"/>
  <c r="P14" i="34"/>
  <c r="J15" i="34"/>
  <c r="N15" i="34"/>
  <c r="O15" i="34"/>
  <c r="P15" i="34"/>
  <c r="J16" i="34"/>
  <c r="N16" i="34"/>
  <c r="O16" i="34"/>
  <c r="P16" i="34"/>
  <c r="J17" i="34"/>
  <c r="N17" i="34"/>
  <c r="O17" i="34"/>
  <c r="P17" i="34"/>
  <c r="J18" i="34"/>
  <c r="N18" i="34"/>
  <c r="O18" i="34"/>
  <c r="P18" i="34"/>
  <c r="J19" i="34"/>
  <c r="N19" i="34"/>
  <c r="O19" i="34"/>
  <c r="P19" i="34"/>
  <c r="J20" i="34"/>
  <c r="N20" i="34"/>
  <c r="O20" i="34"/>
  <c r="P20" i="34"/>
  <c r="J21" i="34"/>
  <c r="N21" i="34"/>
  <c r="O21" i="34"/>
  <c r="P21" i="34"/>
  <c r="J22" i="34"/>
  <c r="N22" i="34"/>
  <c r="O22" i="34"/>
  <c r="J23" i="34"/>
  <c r="N23" i="34"/>
  <c r="O23" i="34"/>
  <c r="P23" i="34"/>
  <c r="J24" i="34"/>
  <c r="N24" i="34"/>
  <c r="O24" i="34"/>
  <c r="P24" i="34"/>
  <c r="J25" i="34"/>
  <c r="N25" i="34"/>
  <c r="O25" i="34"/>
  <c r="P25" i="34"/>
  <c r="J26" i="34"/>
  <c r="N26" i="34"/>
  <c r="P26" i="34"/>
  <c r="J27" i="34"/>
  <c r="N27" i="34"/>
  <c r="P27" i="34"/>
  <c r="J28" i="34"/>
  <c r="N28" i="34"/>
  <c r="P28" i="34"/>
  <c r="J29" i="34"/>
  <c r="N29" i="34"/>
  <c r="P29" i="34"/>
  <c r="H30" i="34"/>
  <c r="I30" i="34"/>
  <c r="J30" i="34"/>
  <c r="K30" i="34"/>
  <c r="L30" i="34"/>
  <c r="M30" i="34"/>
  <c r="N30" i="34"/>
  <c r="T10" i="49"/>
  <c r="U10" i="49"/>
  <c r="T12" i="49"/>
  <c r="U12" i="49"/>
  <c r="T13" i="49"/>
  <c r="U13" i="49"/>
  <c r="T14" i="49"/>
  <c r="U14" i="49"/>
  <c r="T15" i="49"/>
  <c r="U15" i="49"/>
  <c r="T16" i="49"/>
  <c r="U16" i="49"/>
  <c r="T17" i="49"/>
  <c r="U17" i="49"/>
  <c r="T18" i="49"/>
  <c r="U18" i="49"/>
  <c r="T19" i="49"/>
  <c r="U19" i="49"/>
  <c r="T23" i="49"/>
  <c r="U23" i="49"/>
  <c r="T24" i="49"/>
  <c r="U24" i="49"/>
  <c r="T25" i="49"/>
  <c r="U25" i="49"/>
  <c r="E10" i="19"/>
  <c r="F10" i="19"/>
  <c r="G10" i="19"/>
  <c r="I10" i="19"/>
  <c r="J10" i="19"/>
  <c r="K10" i="19"/>
  <c r="E11" i="19"/>
  <c r="F11" i="19"/>
  <c r="G11" i="19"/>
  <c r="H11" i="19"/>
  <c r="I11" i="19"/>
  <c r="J11" i="19"/>
  <c r="K11" i="19"/>
  <c r="K12" i="19"/>
  <c r="E14" i="19"/>
  <c r="F14" i="19"/>
  <c r="G14" i="19"/>
  <c r="I14" i="19"/>
  <c r="J14" i="19"/>
  <c r="K14" i="19"/>
  <c r="G15" i="19"/>
  <c r="K15" i="19"/>
  <c r="K16" i="19"/>
  <c r="G17" i="19"/>
  <c r="K17" i="19"/>
  <c r="K18" i="19"/>
  <c r="G19" i="19"/>
  <c r="K19" i="19"/>
  <c r="G20" i="19"/>
  <c r="K20" i="19"/>
  <c r="G21" i="19"/>
  <c r="K21" i="19"/>
  <c r="G22" i="19"/>
  <c r="K22" i="19"/>
  <c r="E23" i="19"/>
  <c r="F23" i="19"/>
  <c r="G23" i="19"/>
  <c r="I23" i="19"/>
  <c r="J23" i="19"/>
  <c r="K23" i="19"/>
  <c r="G24" i="19"/>
  <c r="K24" i="19"/>
  <c r="K25" i="19"/>
  <c r="K26" i="19"/>
  <c r="E27" i="19"/>
  <c r="K27" i="19"/>
  <c r="K28" i="19"/>
  <c r="K29" i="19"/>
  <c r="E30" i="19"/>
  <c r="K30" i="19"/>
  <c r="K31" i="19"/>
  <c r="K32" i="19"/>
  <c r="K33" i="19"/>
  <c r="K34" i="19"/>
  <c r="E35" i="19"/>
  <c r="K35" i="19"/>
  <c r="K36" i="19"/>
  <c r="K37" i="19"/>
  <c r="K38" i="19"/>
  <c r="K39" i="19"/>
  <c r="E41" i="19"/>
  <c r="F41" i="19"/>
  <c r="G41" i="19"/>
  <c r="H41" i="19"/>
  <c r="I41" i="19"/>
  <c r="J41" i="19"/>
  <c r="K41" i="19"/>
  <c r="C12" i="29"/>
  <c r="D12" i="29"/>
  <c r="E12" i="29"/>
  <c r="C13" i="29"/>
  <c r="C11" i="29" s="1"/>
  <c r="C17" i="29" s="1"/>
  <c r="C21" i="29" s="1"/>
  <c r="C25" i="29" s="1"/>
  <c r="D13" i="29"/>
  <c r="D11" i="29" s="1"/>
  <c r="D17" i="29" s="1"/>
  <c r="D21" i="29" s="1"/>
  <c r="D25" i="29" s="1"/>
  <c r="E13" i="29"/>
  <c r="E11" i="29"/>
  <c r="E17" i="29"/>
  <c r="E21" i="29" s="1"/>
  <c r="E25" i="29" s="1"/>
  <c r="C14" i="29"/>
  <c r="D14" i="29"/>
  <c r="E14" i="29"/>
  <c r="C16" i="29"/>
  <c r="D16" i="29"/>
  <c r="E16" i="29"/>
  <c r="C29" i="29"/>
  <c r="D29" i="29"/>
  <c r="E29" i="29"/>
  <c r="C33" i="29"/>
  <c r="D33" i="29"/>
  <c r="E33" i="29"/>
  <c r="C19" i="28"/>
  <c r="D19" i="28"/>
  <c r="C34" i="28"/>
  <c r="D34" i="28"/>
  <c r="C36" i="28"/>
  <c r="D36" i="28"/>
  <c r="H10" i="27"/>
  <c r="H11" i="27"/>
  <c r="H12" i="27"/>
  <c r="H13" i="27"/>
  <c r="H14" i="27"/>
  <c r="H15" i="27"/>
  <c r="H16" i="27"/>
  <c r="H17" i="27"/>
  <c r="H18" i="27"/>
  <c r="D19" i="27"/>
  <c r="F19" i="27"/>
  <c r="H19" i="27"/>
  <c r="H23" i="27"/>
  <c r="H24" i="27"/>
  <c r="H25" i="27"/>
  <c r="H26" i="27"/>
  <c r="H27" i="27"/>
  <c r="H28" i="27"/>
  <c r="H29" i="27"/>
  <c r="H30" i="27"/>
  <c r="D31" i="27"/>
  <c r="F31" i="27"/>
  <c r="H31" i="27"/>
  <c r="D33" i="27"/>
  <c r="F33" i="27"/>
  <c r="H33" i="27"/>
  <c r="D11" i="16"/>
  <c r="E11" i="16"/>
  <c r="F11" i="16"/>
  <c r="G11" i="16"/>
  <c r="H11" i="16"/>
  <c r="I11" i="16"/>
  <c r="I12" i="16"/>
  <c r="F13" i="16"/>
  <c r="I13" i="16"/>
  <c r="F14" i="16"/>
  <c r="I14" i="16"/>
  <c r="F15" i="16"/>
  <c r="I15" i="16"/>
  <c r="F16" i="16"/>
  <c r="I16" i="16"/>
  <c r="F17" i="16"/>
  <c r="I17" i="16"/>
  <c r="F18" i="16"/>
  <c r="I18" i="16"/>
  <c r="F19" i="16"/>
  <c r="I19" i="16"/>
  <c r="F20" i="16"/>
  <c r="D21" i="16"/>
  <c r="E21" i="16"/>
  <c r="F21" i="16"/>
  <c r="G21" i="16"/>
  <c r="H21" i="16"/>
  <c r="I21" i="16"/>
  <c r="F22" i="16"/>
  <c r="I22" i="16"/>
  <c r="F23" i="16"/>
  <c r="I23" i="16"/>
  <c r="F24" i="16"/>
  <c r="I24" i="16"/>
  <c r="F25" i="16"/>
  <c r="I25" i="16"/>
  <c r="F26" i="16"/>
  <c r="I26" i="16"/>
  <c r="F27" i="16"/>
  <c r="I27" i="16"/>
  <c r="F28" i="16"/>
  <c r="I28" i="16"/>
  <c r="F29" i="16"/>
  <c r="D30" i="16"/>
  <c r="E30" i="16"/>
  <c r="F30" i="16"/>
  <c r="G30" i="16"/>
  <c r="H30" i="16"/>
  <c r="I30" i="16"/>
  <c r="F31" i="16"/>
  <c r="I31" i="16"/>
  <c r="E32" i="16"/>
  <c r="F32" i="16"/>
  <c r="I32" i="16"/>
  <c r="F33" i="16"/>
  <c r="I33" i="16"/>
  <c r="F34" i="16"/>
  <c r="I34" i="16"/>
  <c r="F35" i="16"/>
  <c r="I35" i="16"/>
  <c r="F36" i="16"/>
  <c r="I36" i="16"/>
  <c r="F37" i="16"/>
  <c r="I37" i="16"/>
  <c r="F38" i="16"/>
  <c r="I38" i="16"/>
  <c r="F39" i="16"/>
  <c r="I39" i="16"/>
  <c r="D41" i="16"/>
  <c r="E41" i="16"/>
  <c r="F41" i="16"/>
  <c r="G41" i="16"/>
  <c r="H41" i="16"/>
  <c r="I41" i="16"/>
  <c r="F42" i="16"/>
  <c r="I42" i="16"/>
  <c r="F43" i="16"/>
  <c r="I43" i="16"/>
  <c r="F44" i="16"/>
  <c r="I44" i="16"/>
  <c r="F45" i="16"/>
  <c r="I45" i="16"/>
  <c r="D47" i="16"/>
  <c r="E47" i="16"/>
  <c r="F47" i="16"/>
  <c r="G47" i="16"/>
  <c r="H47" i="16"/>
  <c r="I47" i="16"/>
  <c r="F49" i="16"/>
  <c r="G49" i="16"/>
  <c r="H49" i="16"/>
  <c r="I49" i="16"/>
  <c r="F11" i="14"/>
  <c r="I11" i="14"/>
  <c r="F13" i="14"/>
  <c r="I13" i="14"/>
  <c r="I15" i="14"/>
  <c r="F21" i="14"/>
  <c r="I21" i="14"/>
  <c r="D23" i="14"/>
  <c r="E23" i="14"/>
  <c r="F23" i="14"/>
  <c r="G23" i="14"/>
  <c r="H23" i="14"/>
  <c r="I23" i="14"/>
  <c r="D29" i="14"/>
  <c r="E29" i="14"/>
  <c r="F29" i="14"/>
  <c r="G29" i="14"/>
  <c r="H29" i="14"/>
  <c r="I29" i="14"/>
  <c r="D10" i="15"/>
  <c r="E10" i="15"/>
  <c r="F10" i="15"/>
  <c r="G10" i="15"/>
  <c r="H10" i="15"/>
  <c r="I10" i="15"/>
  <c r="F11" i="15"/>
  <c r="I11" i="15"/>
  <c r="F12" i="15"/>
  <c r="I12" i="15"/>
  <c r="F13" i="15"/>
  <c r="I13" i="15"/>
  <c r="F14" i="15"/>
  <c r="I14" i="15"/>
  <c r="F15" i="15"/>
  <c r="I15" i="15"/>
  <c r="D16" i="15"/>
  <c r="E16" i="15"/>
  <c r="F16" i="15"/>
  <c r="G16" i="15"/>
  <c r="H16" i="15"/>
  <c r="I16" i="15"/>
  <c r="F17" i="15"/>
  <c r="I17" i="15"/>
  <c r="F18" i="15"/>
  <c r="I18" i="15"/>
  <c r="F19" i="15"/>
  <c r="I19" i="15"/>
  <c r="F20" i="15"/>
  <c r="I20" i="15"/>
  <c r="F21" i="15"/>
  <c r="I21" i="15"/>
  <c r="F22" i="15"/>
  <c r="I22" i="15"/>
  <c r="F23" i="15"/>
  <c r="I23" i="15"/>
  <c r="D24" i="15"/>
  <c r="E24" i="15"/>
  <c r="F24" i="15"/>
  <c r="G24" i="15"/>
  <c r="H24" i="15"/>
  <c r="I24" i="15"/>
  <c r="F25" i="15"/>
  <c r="I25" i="15"/>
  <c r="F26" i="15"/>
  <c r="I26" i="15"/>
  <c r="F27" i="15"/>
  <c r="I27" i="15"/>
  <c r="F28" i="15"/>
  <c r="I28" i="15"/>
  <c r="F29" i="15"/>
  <c r="I29" i="15"/>
  <c r="F30" i="15"/>
  <c r="I30" i="15"/>
  <c r="F31" i="15"/>
  <c r="I31" i="15"/>
  <c r="F32" i="15"/>
  <c r="I32" i="15"/>
  <c r="F33" i="15"/>
  <c r="I33" i="15"/>
  <c r="D34" i="15"/>
  <c r="E34" i="15"/>
  <c r="F34" i="15"/>
  <c r="G34" i="15"/>
  <c r="H34" i="15"/>
  <c r="I34" i="15"/>
  <c r="F35" i="15"/>
  <c r="I35" i="15"/>
  <c r="D36" i="15"/>
  <c r="E36" i="15"/>
  <c r="F36" i="15"/>
  <c r="G36" i="15"/>
  <c r="H36" i="15"/>
  <c r="I36" i="15"/>
  <c r="F37" i="15"/>
  <c r="I37" i="15"/>
  <c r="F38" i="15"/>
  <c r="I38" i="15"/>
  <c r="F39" i="15"/>
  <c r="I39" i="15"/>
  <c r="F40" i="15"/>
  <c r="I40" i="15"/>
  <c r="F41" i="15"/>
  <c r="I41" i="15"/>
  <c r="F42" i="15"/>
  <c r="I42" i="15"/>
  <c r="D43" i="15"/>
  <c r="E43" i="15"/>
  <c r="F43" i="15"/>
  <c r="G43" i="15"/>
  <c r="H43" i="15"/>
  <c r="I43" i="15"/>
  <c r="F44" i="15"/>
  <c r="I44" i="15"/>
  <c r="D45" i="15"/>
  <c r="E45" i="15"/>
  <c r="F45" i="15"/>
  <c r="I45" i="15"/>
  <c r="F46" i="15"/>
  <c r="I46" i="15"/>
  <c r="D47" i="15"/>
  <c r="E47" i="15"/>
  <c r="F47" i="15"/>
  <c r="G47" i="15"/>
  <c r="H47" i="15"/>
  <c r="I47" i="15"/>
  <c r="D51" i="15"/>
  <c r="E51" i="15"/>
  <c r="F51" i="15"/>
  <c r="G51" i="15"/>
  <c r="H51" i="15"/>
  <c r="I51" i="15"/>
  <c r="F12" i="13"/>
  <c r="I12" i="13"/>
  <c r="D13" i="13"/>
  <c r="E13" i="13"/>
  <c r="F13" i="13"/>
  <c r="G13" i="13"/>
  <c r="H13" i="13"/>
  <c r="I13" i="13"/>
  <c r="F14" i="13"/>
  <c r="I14" i="13"/>
  <c r="F15" i="13"/>
  <c r="I15" i="13"/>
  <c r="F16" i="13"/>
  <c r="I16" i="13"/>
  <c r="F17" i="13"/>
  <c r="I17" i="13"/>
  <c r="F18" i="13"/>
  <c r="I18" i="13"/>
  <c r="F19" i="13"/>
  <c r="I19" i="13"/>
  <c r="I20" i="13"/>
  <c r="D22" i="13"/>
  <c r="E22" i="13"/>
  <c r="F22" i="13"/>
  <c r="G22" i="13"/>
  <c r="H22" i="13"/>
  <c r="I22" i="13"/>
  <c r="C23" i="25"/>
  <c r="E23" i="25"/>
  <c r="C36" i="25"/>
  <c r="D36" i="25"/>
  <c r="E36" i="25"/>
  <c r="C48" i="25"/>
  <c r="D48" i="25"/>
  <c r="E48" i="25"/>
  <c r="F48" i="25"/>
  <c r="C59" i="25"/>
  <c r="C69" i="25"/>
  <c r="C75" i="25"/>
  <c r="E83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C114" i="25"/>
  <c r="D114" i="25"/>
  <c r="E114" i="25"/>
  <c r="C125" i="25"/>
  <c r="D125" i="25"/>
  <c r="C132" i="25"/>
  <c r="C141" i="25"/>
  <c r="C165" i="25"/>
  <c r="D165" i="25"/>
  <c r="E165" i="25"/>
  <c r="F165" i="25"/>
  <c r="C173" i="25"/>
  <c r="C180" i="25"/>
  <c r="C187" i="25"/>
  <c r="C194" i="25"/>
  <c r="C224" i="25"/>
  <c r="C232" i="25"/>
  <c r="D240" i="25"/>
  <c r="D241" i="25"/>
  <c r="D242" i="25"/>
  <c r="D243" i="25"/>
  <c r="D244" i="25"/>
  <c r="D245" i="25"/>
  <c r="D246" i="25"/>
  <c r="D247" i="25"/>
  <c r="D248" i="25"/>
  <c r="D249" i="25"/>
  <c r="D250" i="25"/>
  <c r="D251" i="25"/>
  <c r="D252" i="25"/>
  <c r="D253" i="25"/>
  <c r="D254" i="25"/>
  <c r="D255" i="25"/>
  <c r="D256" i="25"/>
  <c r="D257" i="25"/>
  <c r="D258" i="25"/>
  <c r="D259" i="25"/>
  <c r="D260" i="25"/>
  <c r="D261" i="25"/>
  <c r="D262" i="25"/>
  <c r="D263" i="25"/>
  <c r="D264" i="25"/>
  <c r="D265" i="25"/>
  <c r="D266" i="25"/>
  <c r="D267" i="25"/>
  <c r="D268" i="25"/>
  <c r="D269" i="25"/>
  <c r="D270" i="25"/>
  <c r="D271" i="25"/>
  <c r="D272" i="25"/>
  <c r="D273" i="25"/>
  <c r="D274" i="25"/>
  <c r="D275" i="25"/>
  <c r="D276" i="25"/>
  <c r="D277" i="25"/>
  <c r="D278" i="25"/>
  <c r="D279" i="25"/>
  <c r="C280" i="25"/>
  <c r="D280" i="25"/>
  <c r="E288" i="25"/>
  <c r="E289" i="25"/>
  <c r="E290" i="25"/>
  <c r="E291" i="25"/>
  <c r="E292" i="25"/>
  <c r="E293" i="25"/>
  <c r="E294" i="25"/>
  <c r="E295" i="25"/>
  <c r="E296" i="25"/>
  <c r="E297" i="25"/>
  <c r="C298" i="25"/>
  <c r="D298" i="25"/>
  <c r="E298" i="25"/>
  <c r="E303" i="25"/>
  <c r="E304" i="25"/>
  <c r="E305" i="25"/>
  <c r="E306" i="25"/>
  <c r="E307" i="25"/>
  <c r="E308" i="25"/>
  <c r="E309" i="25"/>
  <c r="E310" i="25"/>
  <c r="E311" i="25"/>
  <c r="E312" i="25"/>
  <c r="E313" i="25"/>
  <c r="E314" i="25"/>
  <c r="E315" i="25"/>
  <c r="E326" i="25"/>
  <c r="E327" i="25"/>
  <c r="E328" i="25"/>
  <c r="E329" i="25"/>
  <c r="E330" i="25"/>
  <c r="E331" i="25"/>
  <c r="E332" i="25"/>
  <c r="E333" i="25"/>
  <c r="E334" i="25"/>
  <c r="E335" i="25"/>
  <c r="E336" i="25"/>
  <c r="E337" i="25"/>
  <c r="E338" i="25"/>
  <c r="E339" i="25"/>
  <c r="C341" i="25"/>
  <c r="D341" i="25"/>
  <c r="E341" i="25"/>
  <c r="C358" i="25"/>
  <c r="E372" i="25"/>
  <c r="E379" i="25"/>
  <c r="E385" i="25"/>
  <c r="E393" i="25"/>
  <c r="E412" i="25"/>
  <c r="E421" i="25"/>
  <c r="C432" i="25"/>
  <c r="D432" i="25"/>
  <c r="E432" i="25"/>
  <c r="E2" i="3"/>
  <c r="E3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G14" i="10"/>
  <c r="H14" i="10"/>
  <c r="O14" i="10"/>
  <c r="P14" i="10"/>
  <c r="O19" i="10"/>
  <c r="P19" i="10"/>
  <c r="O23" i="10"/>
  <c r="P23" i="10"/>
  <c r="G27" i="10"/>
  <c r="H27" i="10"/>
  <c r="O28" i="10"/>
  <c r="P28" i="10"/>
  <c r="O29" i="10"/>
  <c r="P29" i="10"/>
  <c r="O34" i="10"/>
  <c r="P34" i="10"/>
  <c r="O35" i="10"/>
  <c r="P35" i="10"/>
  <c r="G48" i="10"/>
  <c r="H48" i="10"/>
  <c r="D14" i="7"/>
  <c r="E14" i="7"/>
  <c r="F14" i="7"/>
  <c r="G14" i="7"/>
  <c r="H14" i="7"/>
  <c r="H15" i="7"/>
  <c r="H16" i="7"/>
  <c r="H17" i="7"/>
  <c r="D19" i="7"/>
  <c r="E19" i="7"/>
  <c r="F19" i="7"/>
  <c r="G19" i="7"/>
  <c r="H19" i="7"/>
  <c r="H20" i="7"/>
  <c r="H21" i="7"/>
  <c r="H22" i="7"/>
  <c r="H23" i="7"/>
  <c r="H24" i="7"/>
  <c r="D26" i="7"/>
  <c r="E26" i="7"/>
  <c r="F26" i="7"/>
  <c r="G26" i="7"/>
  <c r="H26" i="7"/>
  <c r="H27" i="7"/>
  <c r="H28" i="7"/>
  <c r="D31" i="7"/>
  <c r="E31" i="7"/>
  <c r="F31" i="7"/>
  <c r="G31" i="7"/>
  <c r="H31" i="7"/>
  <c r="J31" i="7"/>
  <c r="D33" i="7"/>
  <c r="E33" i="7"/>
  <c r="F33" i="7"/>
  <c r="G33" i="7"/>
  <c r="H33" i="7"/>
  <c r="H34" i="7"/>
  <c r="H35" i="7"/>
  <c r="H36" i="7"/>
  <c r="D38" i="7"/>
  <c r="E38" i="7"/>
  <c r="F38" i="7"/>
  <c r="G38" i="7"/>
  <c r="H38" i="7"/>
  <c r="F39" i="7"/>
  <c r="H39" i="7"/>
  <c r="H40" i="7"/>
  <c r="H41" i="7"/>
  <c r="H42" i="7"/>
  <c r="D49" i="7"/>
  <c r="E49" i="7"/>
  <c r="F49" i="7"/>
  <c r="G49" i="7"/>
  <c r="H49" i="7"/>
  <c r="J49" i="7"/>
  <c r="H14" i="9"/>
  <c r="I14" i="9"/>
  <c r="H19" i="9"/>
  <c r="I19" i="9"/>
  <c r="H25" i="9"/>
  <c r="I25" i="9"/>
  <c r="H28" i="9"/>
  <c r="I28" i="9"/>
  <c r="H33" i="9"/>
  <c r="I33" i="9"/>
  <c r="H39" i="9"/>
  <c r="I39" i="9"/>
  <c r="H43" i="9"/>
  <c r="I43" i="9"/>
  <c r="D12" i="8"/>
  <c r="E12" i="8"/>
  <c r="F12" i="8"/>
  <c r="G12" i="8"/>
  <c r="H12" i="8"/>
  <c r="D14" i="8"/>
  <c r="E14" i="8"/>
  <c r="F14" i="8"/>
  <c r="G14" i="8"/>
  <c r="H14" i="8"/>
  <c r="G16" i="8"/>
  <c r="H16" i="8"/>
  <c r="G17" i="8"/>
  <c r="H17" i="8"/>
  <c r="K17" i="8"/>
  <c r="G18" i="8"/>
  <c r="H18" i="8"/>
  <c r="K18" i="8"/>
  <c r="D19" i="8"/>
  <c r="G19" i="8"/>
  <c r="H19" i="8"/>
  <c r="K19" i="8"/>
  <c r="D20" i="8"/>
  <c r="G20" i="8"/>
  <c r="H20" i="8"/>
  <c r="K20" i="8"/>
  <c r="D21" i="8"/>
  <c r="G21" i="8"/>
  <c r="H21" i="8"/>
  <c r="K21" i="8"/>
  <c r="D22" i="8"/>
  <c r="G22" i="8"/>
  <c r="H22" i="8"/>
  <c r="K22" i="8"/>
  <c r="D24" i="8"/>
  <c r="E24" i="8"/>
  <c r="F24" i="8"/>
  <c r="G24" i="8"/>
  <c r="H24" i="8"/>
  <c r="D26" i="8"/>
  <c r="G26" i="8"/>
  <c r="H26" i="8"/>
  <c r="D27" i="8"/>
  <c r="G27" i="8"/>
  <c r="H27" i="8"/>
  <c r="G28" i="8"/>
  <c r="H28" i="8"/>
  <c r="G29" i="8"/>
  <c r="H29" i="8"/>
  <c r="G30" i="8"/>
  <c r="H30" i="8"/>
  <c r="G31" i="8"/>
  <c r="H31" i="8"/>
  <c r="H32" i="8"/>
  <c r="D33" i="8"/>
  <c r="G33" i="8"/>
  <c r="H33" i="8"/>
  <c r="G34" i="8"/>
  <c r="H34" i="8"/>
  <c r="K34" i="8"/>
  <c r="E12" i="2"/>
  <c r="I12" i="2"/>
  <c r="J12" i="2"/>
  <c r="E14" i="2"/>
  <c r="I14" i="2"/>
  <c r="I17" i="2"/>
  <c r="J17" i="2"/>
  <c r="I18" i="2"/>
  <c r="J18" i="2"/>
  <c r="E19" i="2"/>
  <c r="I19" i="2"/>
  <c r="J19" i="2"/>
  <c r="D20" i="2"/>
  <c r="E20" i="2"/>
  <c r="I20" i="2"/>
  <c r="J20" i="2"/>
  <c r="D21" i="2"/>
  <c r="E21" i="2"/>
  <c r="I21" i="2"/>
  <c r="J21" i="2"/>
  <c r="D22" i="2"/>
  <c r="E22" i="2"/>
  <c r="I22" i="2"/>
  <c r="J22" i="2"/>
  <c r="I23" i="2"/>
  <c r="E24" i="2"/>
  <c r="I25" i="2"/>
  <c r="J25" i="2"/>
  <c r="D26" i="2"/>
  <c r="E26" i="2"/>
  <c r="D27" i="2"/>
  <c r="E27" i="2"/>
  <c r="I27" i="2"/>
  <c r="J27" i="2"/>
  <c r="D28" i="2"/>
  <c r="I28" i="2"/>
  <c r="J28" i="2"/>
  <c r="D29" i="2"/>
  <c r="I29" i="2"/>
  <c r="J29" i="2"/>
  <c r="I30" i="2"/>
  <c r="J30" i="2"/>
  <c r="E31" i="2"/>
  <c r="I31" i="2"/>
  <c r="J31" i="2"/>
  <c r="E32" i="2"/>
  <c r="I32" i="2"/>
  <c r="J32" i="2"/>
  <c r="D33" i="2"/>
  <c r="E33" i="2"/>
  <c r="D34" i="2"/>
  <c r="E34" i="2"/>
  <c r="I34" i="2"/>
  <c r="I36" i="2"/>
  <c r="J36" i="2"/>
  <c r="I39" i="2"/>
  <c r="I40" i="2"/>
  <c r="J40" i="2"/>
  <c r="I42" i="2"/>
  <c r="I46" i="2"/>
  <c r="J46" i="2"/>
  <c r="I47" i="2"/>
  <c r="J47" i="2"/>
  <c r="I48" i="2"/>
  <c r="J48" i="2"/>
  <c r="I50" i="2"/>
  <c r="J50" i="2"/>
  <c r="I52" i="2"/>
  <c r="J52" i="2"/>
  <c r="I53" i="2"/>
  <c r="J53" i="2"/>
  <c r="D24" i="1"/>
  <c r="E24" i="1"/>
  <c r="I25" i="1"/>
  <c r="J25" i="1"/>
  <c r="I36" i="1"/>
  <c r="J36" i="1"/>
  <c r="I38" i="1"/>
  <c r="J38" i="1"/>
  <c r="D39" i="1"/>
  <c r="E39" i="1"/>
  <c r="D41" i="1"/>
  <c r="E41" i="1"/>
  <c r="I42" i="1"/>
  <c r="J42" i="1"/>
  <c r="I48" i="1"/>
  <c r="J48" i="1"/>
  <c r="I56" i="1"/>
  <c r="J56" i="1"/>
  <c r="I61" i="1"/>
  <c r="J61" i="1"/>
  <c r="I63" i="1"/>
  <c r="J63" i="1"/>
  <c r="D13" i="5"/>
  <c r="E13" i="5"/>
  <c r="I13" i="5"/>
  <c r="J13" i="5"/>
  <c r="J14" i="5"/>
  <c r="I18" i="5"/>
  <c r="J18" i="5"/>
  <c r="D23" i="5"/>
  <c r="E23" i="5"/>
  <c r="D27" i="5"/>
  <c r="E27" i="5"/>
  <c r="I29" i="5"/>
  <c r="J29" i="5"/>
  <c r="D34" i="5"/>
  <c r="E34" i="5"/>
  <c r="I34" i="5"/>
  <c r="J34" i="5"/>
  <c r="I41" i="5"/>
  <c r="J41" i="5"/>
  <c r="I49" i="5"/>
  <c r="J49" i="5"/>
  <c r="I52" i="5"/>
  <c r="J52" i="5"/>
  <c r="I54" i="5"/>
  <c r="J54" i="5"/>
  <c r="H38" i="50" l="1"/>
  <c r="I38" i="50"/>
  <c r="J42" i="50"/>
  <c r="E38" i="50"/>
  <c r="G42" i="50"/>
  <c r="J41" i="50"/>
  <c r="G38" i="50"/>
  <c r="G41" i="50"/>
  <c r="G28" i="50"/>
  <c r="J38" i="50" l="1"/>
</calcChain>
</file>

<file path=xl/comments1.xml><?xml version="1.0" encoding="utf-8"?>
<comments xmlns="http://schemas.openxmlformats.org/spreadsheetml/2006/main">
  <authors>
    <author>DGCG</author>
  </authors>
  <commentList>
    <comment ref="H48" authorId="0" shape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DGCG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3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4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5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6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7.xml><?xml version="1.0" encoding="utf-8"?>
<comments xmlns="http://schemas.openxmlformats.org/spreadsheetml/2006/main">
  <authors>
    <author>DGCG</author>
    <author>Compras</author>
  </authors>
  <commentList>
    <comment ref="N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P22" authorId="1" shapeId="0">
      <text>
        <r>
          <rPr>
            <b/>
            <sz val="9"/>
            <color indexed="81"/>
            <rFont val="Tahoma"/>
            <family val="2"/>
          </rPr>
          <t>Compras:
Esta tecleado</t>
        </r>
      </text>
    </comment>
  </commentList>
</comments>
</file>

<file path=xl/sharedStrings.xml><?xml version="1.0" encoding="utf-8"?>
<sst xmlns="http://schemas.openxmlformats.org/spreadsheetml/2006/main" count="4388" uniqueCount="1040">
  <si>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</si>
  <si>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</si>
  <si>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</si>
  <si>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</si>
  <si>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</si>
  <si>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</si>
  <si>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</si>
  <si>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</si>
  <si>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</si>
  <si>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</si>
  <si>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</si>
  <si>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</si>
  <si>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</si>
  <si>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</si>
  <si>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</si>
  <si>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</si>
  <si>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</si>
  <si>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</si>
  <si>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</si>
  <si>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</si>
  <si>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</si>
  <si>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</si>
  <si>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</si>
  <si>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</si>
  <si>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</si>
  <si>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</si>
  <si>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</si>
  <si>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</si>
  <si>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</si>
  <si>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</si>
  <si>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</si>
  <si>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</si>
  <si>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</si>
  <si>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</si>
  <si>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</si>
  <si>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</si>
  <si>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</si>
  <si>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</si>
  <si>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</si>
  <si>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</si>
  <si>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</si>
  <si>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</si>
  <si>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</si>
  <si>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</si>
  <si>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</si>
  <si>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</si>
  <si>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</si>
  <si>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</si>
  <si>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</si>
  <si>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</si>
  <si>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</si>
  <si>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</si>
  <si>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</si>
  <si>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</si>
  <si>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</si>
  <si>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</si>
  <si>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</si>
  <si>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</si>
  <si>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</si>
  <si>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</si>
  <si>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</si>
  <si>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</si>
  <si>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</si>
  <si>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</si>
  <si>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</si>
  <si>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</si>
  <si>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</si>
  <si>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</si>
  <si>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</si>
  <si>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</si>
  <si>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</si>
  <si>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</si>
  <si>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</si>
  <si>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</si>
  <si>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</si>
  <si>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</si>
  <si>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</si>
  <si>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</si>
  <si>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</si>
  <si>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</si>
  <si>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</si>
  <si>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</si>
  <si>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</si>
  <si>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</si>
  <si>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</si>
  <si>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</si>
  <si>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</si>
  <si>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</si>
  <si>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</si>
  <si>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</si>
  <si>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</si>
  <si>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</si>
  <si>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</si>
  <si>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</si>
  <si>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</si>
  <si>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</si>
  <si>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</si>
  <si>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</si>
  <si>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</si>
  <si>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</si>
  <si>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</si>
  <si>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</si>
  <si>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</si>
  <si>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</si>
  <si>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</si>
  <si>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</si>
  <si>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</si>
  <si>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</si>
  <si>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</si>
  <si>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</si>
  <si>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</si>
  <si>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</si>
  <si>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</si>
  <si>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</si>
  <si>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</si>
  <si>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</si>
  <si>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</si>
  <si>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</si>
  <si>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</si>
  <si>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</si>
  <si>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</si>
  <si>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</si>
  <si>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</si>
  <si>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</si>
  <si>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</si>
  <si>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</si>
  <si>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</si>
  <si>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</si>
  <si>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(pesos)</t>
  </si>
  <si>
    <t xml:space="preserve"> </t>
  </si>
  <si>
    <t>TOTAL</t>
  </si>
  <si>
    <t xml:space="preserve">Aportaciones </t>
  </si>
  <si>
    <t>Actualización de la Hacienda Pública/Patrimonio</t>
  </si>
  <si>
    <t>Resultados del Ejercicio (Ahorro/Desahorro)</t>
  </si>
  <si>
    <t xml:space="preserve">Revalúos  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</si>
  <si>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</si>
  <si>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</si>
  <si>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</si>
  <si>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</si>
  <si>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</si>
  <si>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</si>
  <si>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</si>
  <si>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</si>
  <si>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</si>
  <si>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</si>
  <si>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</si>
  <si>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</si>
  <si>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</si>
  <si>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</si>
  <si>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</si>
  <si>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</si>
  <si>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</si>
  <si>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</si>
  <si>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</si>
  <si>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</si>
  <si>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</si>
  <si>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</si>
  <si>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</si>
  <si>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</si>
  <si>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</si>
  <si>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</si>
  <si>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</si>
  <si>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</si>
  <si>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</si>
  <si>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</si>
  <si>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</si>
  <si>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</si>
  <si>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</si>
  <si>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</si>
  <si>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</si>
  <si>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</si>
  <si>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</si>
  <si>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</si>
  <si>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</si>
  <si>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</si>
  <si>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</si>
  <si>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</si>
  <si>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</si>
  <si>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</si>
  <si>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</si>
  <si>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</si>
  <si>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</si>
  <si>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</si>
  <si>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</si>
  <si>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</si>
  <si>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</si>
  <si>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</si>
  <si>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</si>
  <si>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</si>
  <si>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</si>
  <si>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</si>
  <si>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</si>
  <si>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</si>
  <si>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</si>
  <si>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</si>
  <si>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</si>
  <si>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</si>
  <si>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</si>
  <si>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</si>
  <si>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</si>
  <si>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</si>
  <si>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</si>
  <si>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</si>
  <si>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</si>
  <si>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</si>
  <si>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</si>
  <si>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</si>
  <si>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</si>
  <si>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</si>
  <si>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</si>
  <si>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</si>
  <si>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</si>
  <si>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Egresos</t>
  </si>
  <si>
    <t>Subejercicio</t>
  </si>
  <si>
    <t>Aprobado</t>
  </si>
  <si>
    <t>Ampliaciones/ (Reducciones)</t>
  </si>
  <si>
    <t>Pagado</t>
  </si>
  <si>
    <t>3 = (1 + 2 )</t>
  </si>
  <si>
    <t>Total del Gasto</t>
  </si>
  <si>
    <t xml:space="preserve">Egresos </t>
  </si>
  <si>
    <t>Gasto Corriente</t>
  </si>
  <si>
    <t>Gasto de Capital</t>
  </si>
  <si>
    <t>Otros Servicios Generales</t>
  </si>
  <si>
    <t>Bienes Muebles, Inmuebles e Intangibles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</si>
  <si>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</si>
  <si>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</si>
  <si>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</si>
  <si>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</si>
  <si>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</si>
  <si>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</si>
  <si>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</si>
  <si>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</si>
  <si>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</si>
  <si>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</si>
  <si>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</si>
  <si>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</si>
  <si>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</si>
  <si>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</si>
  <si>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</si>
  <si>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</si>
  <si>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</si>
  <si>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</si>
  <si>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</si>
  <si>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</si>
  <si>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</si>
  <si>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</si>
  <si>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</si>
  <si>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</si>
  <si>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</si>
  <si>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</si>
  <si>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</si>
  <si>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</si>
  <si>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</si>
  <si>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</si>
  <si>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</si>
  <si>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</si>
  <si>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</si>
  <si>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</si>
  <si>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</si>
  <si>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</si>
  <si>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</si>
  <si>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</si>
  <si>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</si>
  <si>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</si>
  <si>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</si>
  <si>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</si>
  <si>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</si>
  <si>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</si>
  <si>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</si>
  <si>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</si>
  <si>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</si>
  <si>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</si>
  <si>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</si>
  <si>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</si>
  <si>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</si>
  <si>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</si>
  <si>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</si>
  <si>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</si>
  <si>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</si>
  <si>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</si>
  <si>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</si>
  <si>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</si>
  <si>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</si>
  <si>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</si>
  <si>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</si>
  <si>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Otros Orígenes de Financiamiento</t>
  </si>
  <si>
    <t>Otras Aplicaciones de Financiamiento</t>
  </si>
  <si>
    <t>Ingresos excedentes¹</t>
  </si>
  <si>
    <t>MONTO</t>
  </si>
  <si>
    <t>ESF-08 BIENES MUEBLES E INMUEBLES</t>
  </si>
  <si>
    <t>SALDO INICIAL</t>
  </si>
  <si>
    <t>SALDO FINAL</t>
  </si>
  <si>
    <t>FLUJO</t>
  </si>
  <si>
    <t>CRITERIO</t>
  </si>
  <si>
    <t>ERA-01 INGRESOS</t>
  </si>
  <si>
    <t>NOTA</t>
  </si>
  <si>
    <t>CARACTERISTICAS</t>
  </si>
  <si>
    <t>ERA-03 GASTOS</t>
  </si>
  <si>
    <t>%GASTO</t>
  </si>
  <si>
    <t>EXPLICACION</t>
  </si>
  <si>
    <t>MODIFICACION</t>
  </si>
  <si>
    <t>% SUB</t>
  </si>
  <si>
    <t>NOMBRE</t>
  </si>
  <si>
    <t>JUICIOS</t>
  </si>
  <si>
    <t>GARANTÍAS</t>
  </si>
  <si>
    <t>AVALES</t>
  </si>
  <si>
    <t>PENSIONES Y JUBILACIONES</t>
  </si>
  <si>
    <t>Conciliación entre los Ingresos Presupuestarios y Contables</t>
  </si>
  <si>
    <t>(Cifras en pesos)</t>
  </si>
  <si>
    <t>1. Ingresos Presupuestarios</t>
  </si>
  <si>
    <t>$XXX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</si>
  <si>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</si>
  <si>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</si>
  <si>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</si>
  <si>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</si>
  <si>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</si>
  <si>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</si>
  <si>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</si>
  <si>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</si>
  <si>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</si>
  <si>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</si>
  <si>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</si>
  <si>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</si>
  <si>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</si>
  <si>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</si>
  <si>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</si>
  <si>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</si>
  <si>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</si>
  <si>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</si>
  <si>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</si>
  <si>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</si>
  <si>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</si>
  <si>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</si>
  <si>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</si>
  <si>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</si>
  <si>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</si>
  <si>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</si>
  <si>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</si>
  <si>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</si>
  <si>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</si>
  <si>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</si>
  <si>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</si>
  <si>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</si>
  <si>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</si>
  <si>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</si>
  <si>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</si>
  <si>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</si>
  <si>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</si>
  <si>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Presupuestales</t>
  </si>
  <si>
    <t>4. Total de Gasto Contable (4 = 1 - 2 + 3)</t>
  </si>
  <si>
    <t xml:space="preserve">Ente Público:      </t>
  </si>
  <si>
    <t>ACTIVO</t>
  </si>
  <si>
    <t>* BIENES MUEBLES, INMUEBLES E INTAGIBLES</t>
  </si>
  <si>
    <t>ESF-01 FONDOS C/INVERSIONES FINANCIERAS</t>
  </si>
  <si>
    <t>TIPO</t>
  </si>
  <si>
    <t>MONTO PARCIAL</t>
  </si>
  <si>
    <t>* DERECHOSA RECIBIR EFECTIVO Y EQUIVALENTES Y BIENES O SERVICIOS A RECIBIR</t>
  </si>
  <si>
    <t>ESF-02 INGRESOS P/RECUPERAR</t>
  </si>
  <si>
    <t>ESF-05 INVENTARIO Y ALMACENES</t>
  </si>
  <si>
    <t>METODO</t>
  </si>
  <si>
    <t>* BIENES DISPONIBLES PARA SU TRANSFORMACIÓN O CONSUMO.</t>
  </si>
  <si>
    <t xml:space="preserve">* INVERSIONES FINANCIERAS. </t>
  </si>
  <si>
    <t>OBJETO</t>
  </si>
  <si>
    <t>ESF-06 FIDEICOMISOS, MANDATOS Y CONTRATOS ANALOGOS</t>
  </si>
  <si>
    <t>EMPRESA/OPDES</t>
  </si>
  <si>
    <t>ESF-09 INTANGIBLES Y DIFERIDOS</t>
  </si>
  <si>
    <t>ESF-10   ESTIMACIONES Y DETERIOROS</t>
  </si>
  <si>
    <t>CARACTERÍSTICAS</t>
  </si>
  <si>
    <t>ESF-11 OTROS ACTIVOS</t>
  </si>
  <si>
    <t>90 DIAS</t>
  </si>
  <si>
    <t>180 DIAS</t>
  </si>
  <si>
    <t>365 DIAS</t>
  </si>
  <si>
    <t>NATURALEZA</t>
  </si>
  <si>
    <t>ESF-13 OTROS PASIVOS DIFERIDOS A CORTO PLAZO</t>
  </si>
  <si>
    <t>ESF-13 FONDOS Y BIENES DE TERCEROS EN GARANTÍA Y/O ADMINISTRACIÓN A CORTO PLAZO</t>
  </si>
  <si>
    <t>ESF-13 PASIVO DIFERIDO A LARGO PLAZO</t>
  </si>
  <si>
    <t>ESF-14 OTROS PASIVOS CIRCULANTES</t>
  </si>
  <si>
    <t>INGRESOS DE GESTIÓN</t>
  </si>
  <si>
    <t>I) NOTAS AL ESTADO DE SITUACIÓN FINANCIERA</t>
  </si>
  <si>
    <t>II) NOTAS AL ESTADO DE ACTIVIDADES</t>
  </si>
  <si>
    <t>III) NOTAS AL ESTADO DE VARIACIÓN A LA HACIEDA PÚBLICA</t>
  </si>
  <si>
    <t>VHP-01 PATRIMONIO CONTRIBUIDO</t>
  </si>
  <si>
    <t>VHP-02 PATRIMONIO GENERADO</t>
  </si>
  <si>
    <t>IV) NOTAS AL ESTADO DE FLUJO DE EFECTIVO</t>
  </si>
  <si>
    <t>EFE-01 FLUJO DE EFECTIVO</t>
  </si>
  <si>
    <t>EFE-02 ADQ. BIENES MUEBLES E INMUEBLES</t>
  </si>
  <si>
    <t xml:space="preserve">IV) CONCILIACIÓN DE LOS INGRESOS PRESUPUESTARIOS Y CONTABLES, ASI COMO ENTRE LOS EGRESOS </t>
  </si>
  <si>
    <t>PRESUPUESTARIOS Y LOS GASTOS</t>
  </si>
  <si>
    <t>NOTAS DE DESGLOSE</t>
  </si>
  <si>
    <t>NOTAS DE MEMORIA</t>
  </si>
  <si>
    <t>NOTAS DE MEMORIA.</t>
  </si>
  <si>
    <t>Comprometido</t>
  </si>
  <si>
    <t>Ejercido</t>
  </si>
  <si>
    <t>ESF-03 DEUDORES P/RECUPERAR</t>
  </si>
  <si>
    <t>ERA-02 OTROS INGRESOS Y BENEFICIOS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</si>
  <si>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</si>
  <si>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</si>
  <si>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</si>
  <si>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</si>
  <si>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</si>
  <si>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</si>
  <si>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</si>
  <si>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</si>
  <si>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</si>
  <si>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</si>
  <si>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</si>
  <si>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 de Intereses de Créditos Bancarios</t>
  </si>
  <si>
    <t>Total de Intereses de Otros Instrumentos de Deuda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</si>
  <si>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</si>
  <si>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</si>
  <si>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</si>
  <si>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</si>
  <si>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</si>
  <si>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</si>
  <si>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</si>
  <si>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</si>
  <si>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</si>
  <si>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</si>
  <si>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</si>
  <si>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</si>
  <si>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Fondo, Programa o Convenio</t>
  </si>
  <si>
    <t>Datos de la Cuenta Bancaria</t>
  </si>
  <si>
    <t>Institución Bancaria</t>
  </si>
  <si>
    <t>Número de Cuenta</t>
  </si>
  <si>
    <t xml:space="preserve">Instrumentos Financieros </t>
  </si>
  <si>
    <t xml:space="preserve">Valor Razonable </t>
  </si>
  <si>
    <t>Riesgos</t>
  </si>
  <si>
    <t>RELACIÓN DE ESQUEMAS BURSÁTILES Y DE COBERTURAS FINANCIERAS</t>
  </si>
  <si>
    <t>RELACIÓN DE CUENTAS BANCARIAS PRODUCTIVAS ESPECÍFICAS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</si>
  <si>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</si>
  <si>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</si>
  <si>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</si>
  <si>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</si>
  <si>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</si>
  <si>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DE LA HACIENDA PÚBLICA</t>
  </si>
  <si>
    <t>ESTADOS DE FLUJOS DE EFECTIVO</t>
  </si>
  <si>
    <t>INFORME DE PASIVOS CONTIGENTES</t>
  </si>
  <si>
    <t xml:space="preserve">NOTAS A LOS ESTADOS FINANCIEROS </t>
  </si>
  <si>
    <t>ESTADO ANALÍTICO DE INGRESOS</t>
  </si>
  <si>
    <t>ESTADO ANALÍTICO DEL EJERCICIO DEL PRESUPUESTO DE EGRESOS</t>
  </si>
  <si>
    <t>CLASIFICACIÓN ECONÓMICA (POR TIPO DE GASTO)</t>
  </si>
  <si>
    <t>CLASIFICACIÓN POR OBJETO DEL GASTO (CAPÍTULO Y CONCEPTO)</t>
  </si>
  <si>
    <t>CLASIFICACIÓN FUNCIONAL (FINALIDAD Y FUNCIÓN)</t>
  </si>
  <si>
    <t>ENDEUDAMIENTO NETO</t>
  </si>
  <si>
    <t>INTERESES DE LA DEUDA</t>
  </si>
  <si>
    <t>INDICADORES DE POSTURA FISCAL</t>
  </si>
  <si>
    <t>GASTO POR CATEGORIA PROGRAMÁTICA</t>
  </si>
  <si>
    <t>UR</t>
  </si>
  <si>
    <t>PROGRAMAS Y PROYECTOS DE INVERSIÓN</t>
  </si>
  <si>
    <t>Tipo de Programas y Proyectos</t>
  </si>
  <si>
    <t>Programa o Proyecto</t>
  </si>
  <si>
    <t>Denominación</t>
  </si>
  <si>
    <t>POR FUENTE DE FINANCIAMIENTO Y FUENTE DE FINANCIAMIENTO/RUBRO</t>
  </si>
  <si>
    <t>6 = ( 3 - 5 )</t>
  </si>
  <si>
    <t>ADMINISTRACION</t>
  </si>
  <si>
    <t>% Avance Financiero</t>
  </si>
  <si>
    <t>Devengado/ Aprobado</t>
  </si>
  <si>
    <t>Devengado/ Modificado</t>
  </si>
  <si>
    <t>5/1</t>
  </si>
  <si>
    <t>5/3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</si>
  <si>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</si>
  <si>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</si>
  <si>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</si>
  <si>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</si>
  <si>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</si>
  <si>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>1114 Inversiones a 3 meses</t>
  </si>
  <si>
    <t>1121 Inversiones mayores a 3 meses hasta 12.</t>
  </si>
  <si>
    <t>* EFECTIVO Y EQUIVALENTES</t>
  </si>
  <si>
    <t>1140 INVENTARIOS</t>
  </si>
  <si>
    <t>1150 ALMACENES</t>
  </si>
  <si>
    <t>1125 DEUDORES POR ANTICIPOS</t>
  </si>
  <si>
    <t>1123 DEUDORES PENDIENTES POR RECUPERAR</t>
  </si>
  <si>
    <t>1124 INGRESOS POR RECUPERAR CP</t>
  </si>
  <si>
    <t>1122 CUENTAS POR COBRAR CP</t>
  </si>
  <si>
    <t>1211 INVERSIONES A LP</t>
  </si>
  <si>
    <t>1213 FIDEICOMISOS, MANDATOS Y CONTRATOS ANÁLOGOS</t>
  </si>
  <si>
    <t>1214 PARTICIPACIONES Y APORTACIONES DE CAPITAL</t>
  </si>
  <si>
    <t>ESF-07 PARTICIPACIONES Y APORTACIONES DE CAPITAL</t>
  </si>
  <si>
    <t>1230 BIENES INMUEBLES, INFRAESTRUCTURA Y CONTRUCCIONES EN PROCESO</t>
  </si>
  <si>
    <t>1240 BIENES MUEBLES</t>
  </si>
  <si>
    <t>1260 DEPRECIACIÓN, DETERIORO Y AMORTIZACIÓN ACUMULADA DE BIENES</t>
  </si>
  <si>
    <t>1250 ACTIVOS INTANGIBLES</t>
  </si>
  <si>
    <t>1270 ACTIVOS DIFERIDOS</t>
  </si>
  <si>
    <t>1280 ESTIMACIÓN POR PÉRDIDA O DETERIORO DE ACTIVOS NO CIRCULANTES</t>
  </si>
  <si>
    <t>2159 OTROS PASIVOS DIFERIDOS A CORTO PLAZO</t>
  </si>
  <si>
    <t>2160 FONDOS Y BIENES DE TERCEROS EN GARANTÍA Y/O ADMINISTRACIÓN CP</t>
  </si>
  <si>
    <t>2240 PASIVOS DIFERIDOS A LARGO PLAZO</t>
  </si>
  <si>
    <t>2199 OTROS PASIVOS CIRCULANTES</t>
  </si>
  <si>
    <t xml:space="preserve">4300 OTROS INGRESOS Y BENEFICIOS
</t>
  </si>
  <si>
    <t>5000 GASTOS Y OTRAS PERDIDAS</t>
  </si>
  <si>
    <t>3110 HACIENDA PUBLICA/PATRIMONIO CONTRIBUIDO</t>
  </si>
  <si>
    <t>1110 EFECTIVO Y EQUIVALENTES</t>
  </si>
  <si>
    <t>7000 CUENTAS DE ORDEN CONTABLES</t>
  </si>
  <si>
    <t>INSTITUTO TECNOLÓGICO SUPERIOR DE PURÍSIMA DEL RINCÓN</t>
  </si>
  <si>
    <t xml:space="preserve"> INSTITUTO TECNOLÓGICO SUPERIOR DE PURÍSIMA DEL RINCÓN</t>
  </si>
  <si>
    <t xml:space="preserve">       INSTITUTO TECNOLÓGICO SUPERIOR DE PURÍSIMA DEL RINCÓN</t>
  </si>
  <si>
    <t>Ente Público:     INSTITUTO TECNOLÓGICO SUPERIOR DE PURÍSIMA DEL RINCÓN</t>
  </si>
  <si>
    <r>
      <t xml:space="preserve">Ente Público: </t>
    </r>
    <r>
      <rPr>
        <b/>
        <u/>
        <sz val="10"/>
        <rFont val="Arial"/>
        <family val="2"/>
      </rPr>
      <t>INSTITUTO TECNOLÓGICO SUPERIOR DE PURÍSIMA DEL RINCÓN</t>
    </r>
  </si>
  <si>
    <t>C.P. Javier Leobardo Soto Enríquez</t>
  </si>
  <si>
    <t>1230   BIENES INMUEBLES, INFRAESTRUCTURA</t>
  </si>
  <si>
    <t>1244154100  AUTOMÓVILES Y CAMIONES 2011</t>
  </si>
  <si>
    <t>1273034500  SEGURO DE BIENES PAT</t>
  </si>
  <si>
    <t>1273134500  CONSUMO DE SEG. BIEN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</si>
  <si>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</si>
  <si>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</si>
  <si>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</si>
  <si>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</si>
  <si>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</si>
  <si>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</si>
  <si>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</si>
  <si>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</si>
  <si>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</si>
  <si>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</si>
  <si>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</si>
  <si>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</si>
  <si>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</si>
  <si>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</si>
  <si>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</si>
  <si>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</si>
  <si>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</si>
  <si>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</si>
  <si>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</si>
  <si>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</si>
  <si>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MOBILIARIO Y EQUIPO DE ADMINISTRACIÓN</t>
  </si>
  <si>
    <t>MOBILIARIO Y EQUIPO EDUCACIONAL Y RECREATIVO</t>
  </si>
  <si>
    <t>MAQUINARIA, OTROS EQUIPOS Y HERRAMIENTAS</t>
  </si>
  <si>
    <t>Inversiones Financieras y Otras Provisiones</t>
  </si>
  <si>
    <t>PROVISIONES PARA CONTINGENCIAS Y OTRAS EROGACIONES</t>
  </si>
  <si>
    <r>
      <t xml:space="preserve">Ente Público:          </t>
    </r>
    <r>
      <rPr>
        <b/>
        <u/>
        <sz val="10"/>
        <rFont val="Arial"/>
        <family val="2"/>
      </rPr>
      <t xml:space="preserve">   INSTITUTO TECNOLÓGICO SUPERIOR DE PURÍSIMA DEL RINCÓN</t>
    </r>
  </si>
  <si>
    <t>P2109</t>
  </si>
  <si>
    <t>P2113</t>
  </si>
  <si>
    <t>P2114</t>
  </si>
  <si>
    <t>P2116</t>
  </si>
  <si>
    <t>P2117</t>
  </si>
  <si>
    <t>OPERACIÓN DE MANTENI</t>
  </si>
  <si>
    <t>LOS CUERPOS ACADÉMIC</t>
  </si>
  <si>
    <t>CURSOS Y EVENTOS DE</t>
  </si>
  <si>
    <t>OPERACIÓN DE SERVICI</t>
  </si>
  <si>
    <t>APLICACIÓN DE PLANES</t>
  </si>
  <si>
    <t>BBVA BANCOMER</t>
  </si>
  <si>
    <t>BAJIO</t>
  </si>
  <si>
    <t>Dra. Mirna Ireri Sánchez Gómez</t>
  </si>
  <si>
    <t>Directora General</t>
  </si>
  <si>
    <t>Subdirector Administrativo</t>
  </si>
  <si>
    <t>3210 Resultado del Ejercicio (Ahorro/Des</t>
  </si>
  <si>
    <t>OBRA PÚBLICA EN BIENES PROPIOS</t>
  </si>
  <si>
    <t>Q1470</t>
  </si>
  <si>
    <t>INSTITUTO TECNOLOGIC</t>
  </si>
  <si>
    <t>P2112</t>
  </si>
  <si>
    <t>1241151100  MUEBLES OF.</t>
  </si>
  <si>
    <t>1241351500  E.COMPUTO</t>
  </si>
  <si>
    <t>1241951900  OTROS MOB.</t>
  </si>
  <si>
    <t>1242952900  OTRO MOBILIARIO Y EQ</t>
  </si>
  <si>
    <t>1243153100  EQUIPO MÉDICO Y DE L</t>
  </si>
  <si>
    <t>1246656600  EQUIPOS DE GENERACIÓ</t>
  </si>
  <si>
    <t>1122602001  CXC ENT FED Y M</t>
  </si>
  <si>
    <t>1242152100  EQUIPO Y APARATOS</t>
  </si>
  <si>
    <t>1242352300  CÁMARAS FOTOGRÁFICAS</t>
  </si>
  <si>
    <t>1246256200  MAQUINARIA Y EQUIPO</t>
  </si>
  <si>
    <t>1246456400  SISTEMAS DE AIRE ACO</t>
  </si>
  <si>
    <t>1246556500  EQUIPO DE COMUNICACI</t>
  </si>
  <si>
    <t>1246756700  HERRAMIENTAS Y MÁQUI</t>
  </si>
  <si>
    <t>1247151300  BIENES ARTÍSTICOS, C</t>
  </si>
  <si>
    <t>1263151101  MUEBLES DE OFICINA Y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</si>
  <si>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</si>
  <si>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</si>
  <si>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</si>
  <si>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</si>
  <si>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</si>
  <si>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</si>
  <si>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</si>
  <si>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1263656401  SISTEMAS DE AIRE ACO</t>
  </si>
  <si>
    <t>1263656501  EQUIPO DE COMUNICACI</t>
  </si>
  <si>
    <t>1263656601  EQUIPOS DE GENERACIÓ</t>
  </si>
  <si>
    <t>1263656701  HERRAMIENTAS Y MÁQUI</t>
  </si>
  <si>
    <t>2199002099  DIFERENCIAS IRRELEVA</t>
  </si>
  <si>
    <t>INMUEBLES</t>
  </si>
  <si>
    <t>1236 Construcciones en Proceso en Bienes</t>
  </si>
  <si>
    <t>G1125</t>
  </si>
  <si>
    <t>G2106</t>
  </si>
  <si>
    <t>P2411</t>
  </si>
  <si>
    <t>P2412</t>
  </si>
  <si>
    <t>P2413</t>
  </si>
  <si>
    <t>P2554</t>
  </si>
  <si>
    <t>P2561</t>
  </si>
  <si>
    <t>Administración de lo</t>
  </si>
  <si>
    <t>Dirección Estratégica</t>
  </si>
  <si>
    <t>Gestión del proceso</t>
  </si>
  <si>
    <t>Realización de  acti</t>
  </si>
  <si>
    <t>Operación de incubad</t>
  </si>
  <si>
    <t>Administración e imp</t>
  </si>
  <si>
    <t>Operación de otorgam</t>
  </si>
  <si>
    <t>3058</t>
  </si>
  <si>
    <t>INDICADORES PARA RESULTADOS</t>
  </si>
  <si>
    <t>PROGRAMA DE GOBIERNO</t>
  </si>
  <si>
    <t>CATEGORÍA PROGRAMÁTICA</t>
  </si>
  <si>
    <t>INDICADORES</t>
  </si>
  <si>
    <t>METAS</t>
  </si>
  <si>
    <t>Eje</t>
  </si>
  <si>
    <t>Estrategia Transversal</t>
  </si>
  <si>
    <t>F</t>
  </si>
  <si>
    <t>FN</t>
  </si>
  <si>
    <t>SF</t>
  </si>
  <si>
    <t>PP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</si>
  <si>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</si>
  <si>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</si>
  <si>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</si>
  <si>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</si>
  <si>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</si>
  <si>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</si>
  <si>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</si>
  <si>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</si>
  <si>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</si>
  <si>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</si>
  <si>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</si>
  <si>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Alc. / Prog.</t>
  </si>
  <si>
    <t>Alc. / Modif.</t>
  </si>
  <si>
    <t>02</t>
  </si>
  <si>
    <t>05</t>
  </si>
  <si>
    <t>03</t>
  </si>
  <si>
    <t>E038-C1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</si>
  <si>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</si>
  <si>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</si>
  <si>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</si>
  <si>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</si>
  <si>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</si>
  <si>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</si>
  <si>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</si>
  <si>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Porcentaje de alumnos atendidos con acciones para el fortalecimiento de competencias emprendedoras</t>
  </si>
  <si>
    <t>E057-C3</t>
  </si>
  <si>
    <t>Porcentaje de becas y apoyos otorgados</t>
  </si>
  <si>
    <t>E057-C4</t>
  </si>
  <si>
    <t>Porcentaje de alumnos en riesgo de deserción y reprobación atendidos con apoyo académico y/o psicosocial</t>
  </si>
  <si>
    <t>P005-C2</t>
  </si>
  <si>
    <t>Porcentaje de procesos educativos certificados y/o programas educativos acreditados</t>
  </si>
  <si>
    <t>P005-C3</t>
  </si>
  <si>
    <t>P005-C4</t>
  </si>
  <si>
    <t>Porcentaje de estudiantes participando en cursos, actividades y talleres complementarias para el desarrollo integral</t>
  </si>
  <si>
    <t>E017-C1</t>
  </si>
  <si>
    <t>Porcentaje de alumnos atendidos</t>
  </si>
  <si>
    <t>Porcentaje de necesidades de infraestructura y equipamiento atendidas</t>
  </si>
  <si>
    <t>Transferencias, Asignaciones, Subsidios Y Otras ayudas</t>
  </si>
  <si>
    <t>AYUDAS SOCIALES</t>
  </si>
  <si>
    <t>PROG.</t>
  </si>
  <si>
    <t xml:space="preserve"> P2413</t>
  </si>
  <si>
    <t>EQUIPO E INSTRUMENTAL MÉDICO Y DE LABORATORIO</t>
  </si>
  <si>
    <t>E038-C6</t>
  </si>
  <si>
    <t>Porcentaje de alumnos con Proyectos en incubadora de empresas</t>
  </si>
  <si>
    <t>VEHÍCULOS Y EQUIPO DE TRANSPORTE</t>
  </si>
  <si>
    <t>1123101002 GASTOS A RESERVA DE COMPROBAR</t>
  </si>
  <si>
    <t>1123102001 FUNCIONARIOS Y EMPLEADOS</t>
  </si>
  <si>
    <t>1123103301 SUBSIDIO AL EMPLEO</t>
  </si>
  <si>
    <t>1125102001 FONDO FIJO</t>
  </si>
  <si>
    <t>P2880</t>
  </si>
  <si>
    <t>P2881</t>
  </si>
  <si>
    <t>Adm. e Imp. ext. MD</t>
  </si>
  <si>
    <t>Adm. e Imp. ext. SFR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</si>
  <si>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</si>
  <si>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</si>
  <si>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</si>
  <si>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</si>
  <si>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</si>
  <si>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</si>
  <si>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</si>
  <si>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EJERCICIO</t>
  </si>
  <si>
    <t>PROGRAMA O FONDO</t>
  </si>
  <si>
    <t>DESTINO DE LOS RECURSOS</t>
  </si>
  <si>
    <t>DEVENGADO</t>
  </si>
  <si>
    <t>PAGADO</t>
  </si>
  <si>
    <t>REINTEGRO</t>
  </si>
  <si>
    <t>ESF-12 CUENTAS Y DOC. POR PAGAR</t>
  </si>
  <si>
    <t>1263656201  MAQUINARIA Y EQUIPO</t>
  </si>
  <si>
    <t>PAGO DE ESTÍMULOS A SERVIDORES PÚBLICOS</t>
  </si>
  <si>
    <t>Relación de Bienes Muebles que Componen el Patrimonio</t>
  </si>
  <si>
    <t>INSTITUTO TECNOLÓGICO SUPERIOR DE PURISIMA DEL RINCÓN</t>
  </si>
  <si>
    <t>Código</t>
  </si>
  <si>
    <t>Descripción del Bien Mueble</t>
  </si>
  <si>
    <t>Valor en libros</t>
  </si>
  <si>
    <t>ESCRITORIO DE MADERA 1.50x.74x.74</t>
  </si>
  <si>
    <t>LOCKER</t>
  </si>
  <si>
    <t>GABINETE UNIVERSAL</t>
  </si>
  <si>
    <t>ARCHIVERO VERTICAL 3 GAVETAS</t>
  </si>
  <si>
    <t>LIBRERO DOBLE</t>
  </si>
  <si>
    <t>SILLA EJECUTIVA</t>
  </si>
  <si>
    <t>CAJONERA</t>
  </si>
  <si>
    <t>COMPUTADORA PORTATIL</t>
  </si>
  <si>
    <t>MODULO DE RECEPCION</t>
  </si>
  <si>
    <t>AREA DE TRABAJO PARA 2 PERSONAS</t>
  </si>
  <si>
    <t>CONJUNTO DIRECTIVO C/LIBRERO</t>
  </si>
  <si>
    <t>MESA INDIVIDUAL.</t>
  </si>
  <si>
    <t>LIBREROS DOBLES</t>
  </si>
  <si>
    <t>CONJUNTO EJECUTIVO</t>
  </si>
  <si>
    <t>LIBRERO</t>
  </si>
  <si>
    <t>ARCHIVERO VERTICAL DE TRES GAVETAS</t>
  </si>
  <si>
    <t>Silla fija de polipropileno</t>
  </si>
  <si>
    <t>RECEPCION SEMI-CIRCULAR</t>
  </si>
  <si>
    <t>Silla acojinada</t>
  </si>
  <si>
    <t>SALA DE JUNTAS DE 24 PERSONAS</t>
  </si>
  <si>
    <t>MESA PARA COMPUTADORA</t>
  </si>
  <si>
    <t>MESA REDONDA</t>
  </si>
  <si>
    <t>GABINETE 2 PUERTAS</t>
  </si>
  <si>
    <t>MESA</t>
  </si>
  <si>
    <t>ESTACION DE TRABAJO</t>
  </si>
  <si>
    <t>MESA DE LABORATORIO EN L</t>
  </si>
  <si>
    <t>MESA DE LABORATORIO 410X70X90CM</t>
  </si>
  <si>
    <t>MESA DE LABORATORIO TARJA Y ESCURRIDOR</t>
  </si>
  <si>
    <t>LOCKERS</t>
  </si>
  <si>
    <t>MESA OVAL</t>
  </si>
  <si>
    <t>LIBRERO DOBLE  PARA BIBLIOTECA</t>
  </si>
  <si>
    <t>MULTIFUNCIONAL HP LASERJET PRO</t>
  </si>
  <si>
    <t>IMPRESORA</t>
  </si>
  <si>
    <t>COMPUTADORA DE ESCRITORIO</t>
  </si>
  <si>
    <t>IMPRESORA LASER MONOCROMATICA</t>
  </si>
  <si>
    <t>COMPUTADORA ESCRITORIO 2 EDU</t>
  </si>
  <si>
    <t>SWITCH</t>
  </si>
  <si>
    <t>BIOMETRICO</t>
  </si>
  <si>
    <t>MULTIFUNCIONAL</t>
  </si>
  <si>
    <t>COMPUTADORA TODO EN UNO EDU</t>
  </si>
  <si>
    <t>SWITCH DE 48 PUERTOS</t>
  </si>
  <si>
    <t>SERVIDOR</t>
  </si>
  <si>
    <t>COMPUTADORA  DE ESCRITORIO 3 PRO</t>
  </si>
  <si>
    <t>DESPACHADOR DE AGUA FRIA Y CALIENTE</t>
  </si>
  <si>
    <t>FOTO COPIADORA</t>
  </si>
  <si>
    <t>VENTILADOR DE TORRE</t>
  </si>
  <si>
    <t>PIZARRON  120" 240</t>
  </si>
  <si>
    <t>PIZARRON 90"60</t>
  </si>
  <si>
    <t>REFRIGERADOR</t>
  </si>
  <si>
    <t>PROYECTOR DE 2800 A 3000 LUMENES</t>
  </si>
  <si>
    <t>MEZCLADORA  DE AUDIO  8 CANALES</t>
  </si>
  <si>
    <t>TRIPIE PARA BOCINAS 1.80</t>
  </si>
  <si>
    <t>CAMARA REFLEX</t>
  </si>
  <si>
    <t>PUPITRE</t>
  </si>
  <si>
    <t>CABINA DE EXPERIMENTACION</t>
  </si>
  <si>
    <t>MAQUINA UNIVERSAL DE ENSAYOS</t>
  </si>
  <si>
    <t>HIDROLAVADORA</t>
  </si>
  <si>
    <t>AIRE ACONDICIONADO MINI SPLIT</t>
  </si>
  <si>
    <t>TELEFONO AVAYA</t>
  </si>
  <si>
    <t>TELEFONO</t>
  </si>
  <si>
    <t>EQUIPO DE VIDEOCONFERENCIA</t>
  </si>
  <si>
    <t>NO BREAK</t>
  </si>
  <si>
    <t>EQUIPO DE SISTEMA DE ENTRENAMIENTO DE CIRCUITO</t>
  </si>
  <si>
    <t>PODADORA CON MOTOR</t>
  </si>
  <si>
    <t>MOTOR DE GASOLINA 1,500 CC</t>
  </si>
  <si>
    <t>GUITARRA</t>
  </si>
  <si>
    <t>PLATILLOS CONTRAS</t>
  </si>
  <si>
    <t>PANDERO</t>
  </si>
  <si>
    <t>CLARINETE</t>
  </si>
  <si>
    <t>TROMPETA</t>
  </si>
  <si>
    <t>BAJO ELECTRICO</t>
  </si>
  <si>
    <t>COMBO PARA BAJO 50W</t>
  </si>
  <si>
    <t>MANDOLINA</t>
  </si>
  <si>
    <t>TROMBON</t>
  </si>
  <si>
    <t>TAMBORA</t>
  </si>
  <si>
    <t>BATERIA</t>
  </si>
  <si>
    <t>Relación de Bienes Inmuebles que Componen el Patrimonio</t>
  </si>
  <si>
    <t>Descripción del Bien Inmueble</t>
  </si>
  <si>
    <t>P11000000000</t>
  </si>
  <si>
    <t>CONSTRUCCION 3ra. ETAPA DE LA UNIDAD ACADEMICA</t>
  </si>
  <si>
    <t>P11000000001</t>
  </si>
  <si>
    <t>P11000000002</t>
  </si>
  <si>
    <t>COMPLEMENTO DE 1ra. ETAPA DE LA UNIDAD</t>
  </si>
  <si>
    <t>P11000000003</t>
  </si>
  <si>
    <t>TERMINACION DE LA UNIDAD ACADEMICA VERTICAL EN EL</t>
  </si>
  <si>
    <t>P11000000004</t>
  </si>
  <si>
    <t>TERMINACION DE LA UNIDAD ACADEMINA VERTICAL EN EL</t>
  </si>
  <si>
    <t>P11000000005</t>
  </si>
  <si>
    <t>TERMINACION 3ra. ETAPA UNIDAD ACADEMICA VERTICAL</t>
  </si>
  <si>
    <t>P11000000006</t>
  </si>
  <si>
    <t>P11000000007</t>
  </si>
  <si>
    <t>CONSTRUCCION DE UN NUEVO EDIFICIO DENOMINADO</t>
  </si>
  <si>
    <t>P11000000008</t>
  </si>
  <si>
    <t>INSTITUTO TECNOLÓGICO SUPERIOR DE PURÍSIMA DEL RINCÓN                                                                                                        
AYUDAS Y SUBSIDIOS</t>
  </si>
  <si>
    <t>P11000000009</t>
  </si>
  <si>
    <t>-</t>
  </si>
  <si>
    <t>Porcentaje de docentes y directivos fortalecidos con alguna acción formativa o laboral</t>
  </si>
  <si>
    <t>NOMBRE DE FIDEICOMISO</t>
  </si>
  <si>
    <t>Poder Ejecutivo</t>
  </si>
  <si>
    <t>DESPACHO DE LA DIRECCIÓN GENERAL</t>
  </si>
  <si>
    <t>ITSPR Extensión Manuel Doblado</t>
  </si>
  <si>
    <t>ITSPR Extensión San Francisco del Rincón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</si>
  <si>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</si>
  <si>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</si>
  <si>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</si>
  <si>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</si>
  <si>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Gobierno (Federal/Estatal/Municipal) de __________________________
Estado Analítico del Ejercicio del Presupuesto de Egresos
Clasificación Administrativa
Del 1 de Enero al 31 de Marzo 2018</t>
  </si>
  <si>
    <t>6 = ( 3 - 4 )</t>
  </si>
  <si>
    <t>NO APLICA</t>
  </si>
  <si>
    <t>Poder Legislativo</t>
  </si>
  <si>
    <t>Poder Judicial</t>
  </si>
  <si>
    <t>Órganos Autónomos</t>
  </si>
  <si>
    <t>Sector Paraestatal del Gobierno (Federal/Estatal/Municipal) de ______________________
Estado Analítico del Ejercicio del Presupuesto de Egresos
Clasificación Administrativa
Del 1 de Enero al 31 de Marzo 2018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</si>
  <si>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</si>
  <si>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</si>
  <si>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</si>
  <si>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</si>
  <si>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</si>
  <si>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</si>
  <si>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</si>
  <si>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________________________________</t>
  </si>
  <si>
    <t>C.P.  Javier Leobardo Soto Enriquez</t>
  </si>
  <si>
    <t>Subdirector  Administrativo</t>
  </si>
  <si>
    <t>Amortización de la Deuda y Disminución de Pasivos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</si>
  <si>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</si>
  <si>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</si>
  <si>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</si>
  <si>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</si>
  <si>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</si>
  <si>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</si>
  <si>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</si>
  <si>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P11000000010</t>
  </si>
  <si>
    <t>2111101002 SUELDOS DEVENGADOS</t>
  </si>
  <si>
    <t>2112101001 PROVEEDORES DE BIENES Y SERVICIOS</t>
  </si>
  <si>
    <t>2117101003 ISR SALARIOS POR PAGAR</t>
  </si>
  <si>
    <t>2117202004 APORTACIÓN TRABAJADOR IMSS</t>
  </si>
  <si>
    <t>2117910001 VIVIENDA</t>
  </si>
  <si>
    <t>2117918001 DIVO 5% AL MILLAR</t>
  </si>
  <si>
    <t>2117918002 CAP 2%</t>
  </si>
  <si>
    <t>2117918005 OTRAS RETENCIONES OBRA</t>
  </si>
  <si>
    <t>2119904002 CXP A GEG</t>
  </si>
  <si>
    <t>2119904003 CXP GEG POR RENDIMIENTOS</t>
  </si>
  <si>
    <t>2119904005 CXP POR REMANENTES</t>
  </si>
  <si>
    <t>2119904008 CXP REMANENTE EN SOLICITUD DE REFRENDO</t>
  </si>
  <si>
    <t>2119905001 ACREEDORES DIVERSOS</t>
  </si>
  <si>
    <t>2119905026 SEGURO PARQUE VEHICULAR DGRMySG</t>
  </si>
  <si>
    <t>2119905027 ASEGURAMIENTO BIENES INMUEBLES (SEGURO EDIFICIO)</t>
  </si>
  <si>
    <t>5111113000 SUELDOS BASE AL PERSONAL PERMANENTE</t>
  </si>
  <si>
    <t>5113132000 PRIMAS DE VACAS., DOMINICAL Y GRATIF. FIN DE AÑO</t>
  </si>
  <si>
    <t>5114141000 APORTACIONES DE SEGURIDAD SOCIAL</t>
  </si>
  <si>
    <t>5114142000 APORTACIONES A FONDOS DE VIVIENDA</t>
  </si>
  <si>
    <t>5114143000 APORTACIONES AL SISTEMA  PARA EL RETIRO</t>
  </si>
  <si>
    <t>5115154000 PRESTACIONES CONTRACTUALES</t>
  </si>
  <si>
    <t>5121216000 MATERIAL DE LIMPIEZA</t>
  </si>
  <si>
    <t>5122221000 ALIMENTACIÓN DE PERSONAS</t>
  </si>
  <si>
    <t>5124249000 OTROS MATERIALES Y ARTICULOS DE CONSTRUCCION Y REP</t>
  </si>
  <si>
    <t>5125253000 MEDICINAS Y PRODUCTOS FARMACÉUTICOS</t>
  </si>
  <si>
    <t>5126261000 COMBUSTIBLES, LUBRICANTES Y ADITIVOS</t>
  </si>
  <si>
    <t>5129291000 HERRAMIENTAS MENORES</t>
  </si>
  <si>
    <t>5131311000 SERVICIO DE ENERGÍA ELÉCTRICA</t>
  </si>
  <si>
    <t>5131314000 TELEFONÍA TRADICIONAL</t>
  </si>
  <si>
    <t>5131316000 SERVICIO DE TELECOMUNICACIONES Y SATÉLITALES</t>
  </si>
  <si>
    <t>5131317000 SERV. ACCESO A INTERNET, REDES Y PROC. DE INFO.</t>
  </si>
  <si>
    <t>5131318000 SERVICIOS POSTALES Y TELEGRAFICOS</t>
  </si>
  <si>
    <t>5132327000 ARRENDAMIENTO DE ACTIVOS INTANGIBLES</t>
  </si>
  <si>
    <t>5133336000 SERVS. APOYO ADMVO., FOTOCOPIADO E IMPRESION</t>
  </si>
  <si>
    <t>5133338000 SERVICIOS DE VIGILANCIA</t>
  </si>
  <si>
    <t>5134341000 SERVICIOS FINANCIEROS Y BANCARIOS</t>
  </si>
  <si>
    <t>5135351000 CONSERV. Y MANTENIMIENTO MENOR DE INMUEBLES</t>
  </si>
  <si>
    <t>5135353000 INST., REPAR. Y MTTO. EQ. COMPU. Y TECNO. DE INFO.</t>
  </si>
  <si>
    <t>5135354000 INST., REPAR. Y MTTO. EQ. E INSTRUMENT. MED. Y LAB</t>
  </si>
  <si>
    <t>5135355000 REPAR. Y MTTO. DE EQUIPO DE TRANSPORTE</t>
  </si>
  <si>
    <t>5135358000 SERVICIOS DE LIMPIEZA Y MANEJO DE DESECHOS</t>
  </si>
  <si>
    <t>5137371000 PASAJES AEREOS</t>
  </si>
  <si>
    <t>5137372000 PASAJES TERRESTRES</t>
  </si>
  <si>
    <t>5137375000 VIATICOS EN EL PAIS</t>
  </si>
  <si>
    <t>5137379000 OTROS SERVICIOS DE TRASLADO Y HOSPEDAJE</t>
  </si>
  <si>
    <t>5138382000 GASTOS DE ORDEN SOCIAL Y CULTURAL</t>
  </si>
  <si>
    <t>5138383000 CONGRESOS Y CONVENCIONES</t>
  </si>
  <si>
    <t>5139392000 OTROS IMPUESTOS Y DERECHOS</t>
  </si>
  <si>
    <t>5139398000 IMPUESTO DE NOMINA</t>
  </si>
  <si>
    <t>5242442000 BECAS Y OT. AYUDAS PARA PROG. DE CAPACITA.</t>
  </si>
  <si>
    <t>3110915000 ESTATAL BIENES MUEBLES E INMUEBLES</t>
  </si>
  <si>
    <t>3110916000 ESTATAL OBRA PÚBLICA</t>
  </si>
  <si>
    <t>3111835000 CONVENIO BIENES MUEBLES</t>
  </si>
  <si>
    <t>3111836000 CONVENIO FEDERAL OBRA PÚBLICA</t>
  </si>
  <si>
    <t>3111924205 MUNICIPAL BIENES MUEBLES E INMUEBLES</t>
  </si>
  <si>
    <t>3113835000 CONVENIO BIENES MUEBLES  EJER ANTERIORES</t>
  </si>
  <si>
    <t>3113836000 CONVENIO OBRA PUBLICA  EJER ANTERIORES</t>
  </si>
  <si>
    <t>3113915000 ESTATALES  BIENES MUEBLES EJE ANTERIORES</t>
  </si>
  <si>
    <t>3113916000 ESTATALES  OBRA PUBLICA EJER ANTERIORES</t>
  </si>
  <si>
    <t>3113924205 MUNICIPAL BIENES MUEBLES E INMUEBL EJER ANTERIORES</t>
  </si>
  <si>
    <t>3210000001 RESULTADO DEL EJERCICIO</t>
  </si>
  <si>
    <t>3220000023 RESULTADO DEL EJERCICIO 2015</t>
  </si>
  <si>
    <t>3220000024 RESULTADO DEL EJERCICIO 2016</t>
  </si>
  <si>
    <t>3220000025 RESULTADO DEL EJERCICIO 2017</t>
  </si>
  <si>
    <t>3220001000 CAPITALIZACIÓN RECURSOS PROPIOS</t>
  </si>
  <si>
    <t>3220001001 CAPITALIZACIÓN REMANENTES</t>
  </si>
  <si>
    <t>3220690201 APLICACIÓN DE REMANENTE PROPIO</t>
  </si>
  <si>
    <t>3220690202 APLICACIÓN DE REMANENTE FEDERAL</t>
  </si>
  <si>
    <t>3220690204 APLICACIÓN DE REMANENTE MUNICIPAL</t>
  </si>
  <si>
    <t>3220690211 APLICACIÓN DE REMANENTE PROPIO</t>
  </si>
  <si>
    <t>3220690212 APLICACIÓN DE REMANENTE FEDERAL</t>
  </si>
  <si>
    <t>1112102001 BANCOMER 00198285020 RECURSO PROPIO</t>
  </si>
  <si>
    <t>1112102002 BANCOMER 0199739939 INGRESOS EDUCATIVOS</t>
  </si>
  <si>
    <t>1112106002 BAJIO 90000450487 RECURSO FEDERAL</t>
  </si>
  <si>
    <t>1112106006 BAJIO 14622195 0101 PROEXOE ESTATAL 2015</t>
  </si>
  <si>
    <t>1112106007 BAJIO 14623029 0101 PROEXOE FEDERAL 2015</t>
  </si>
  <si>
    <t>1112106008 BAJIO 19645670 0101</t>
  </si>
  <si>
    <t>1112106009 BAJIO 030237900013267281 EDIFICIO DE LABORATORIO</t>
  </si>
  <si>
    <t>1112106010 BAJIO 030237900013267388 ITSP VELARIA</t>
  </si>
  <si>
    <t>1112106011 BAJIO 030237900013679853 FUTBOL PRACT Y OBRA COMPL</t>
  </si>
  <si>
    <t>1112106012 BAJIO 030237900014589845 ITSP FAM PURO</t>
  </si>
  <si>
    <t>1112106013 BAJIO 030237900014589968 ITSP FAM REMANENTE</t>
  </si>
  <si>
    <t>ACTIVOS INTANGIBLES</t>
  </si>
  <si>
    <t>VIDEOPROYECTOR</t>
  </si>
  <si>
    <t>GABINETE ACUSTICO</t>
  </si>
  <si>
    <t>Porcentaje del avance físico del proyecto</t>
  </si>
  <si>
    <t>Administración de los  recursos humanos, materiales y financieros y de servcios</t>
  </si>
  <si>
    <t>INFORMACION ADICIONAL QUE DISPONGAN OTRAS LEYES</t>
  </si>
  <si>
    <t>Còdigo</t>
  </si>
  <si>
    <t>Descripciòn</t>
  </si>
  <si>
    <t>Normatividad Aplicable</t>
  </si>
  <si>
    <t>RELACIÓN DE CUENTAS BANCARIAS</t>
  </si>
  <si>
    <t>Cuenta Contable</t>
  </si>
  <si>
    <t>Descripción</t>
  </si>
  <si>
    <t>Fondo General y Convenio ITSP 2015 Estatal.</t>
  </si>
  <si>
    <t>Ingresos Educativos PROPIOS</t>
  </si>
  <si>
    <t>BANBAJIO</t>
  </si>
  <si>
    <t>129855600101</t>
  </si>
  <si>
    <t>Proexoe Estatal 2014</t>
  </si>
  <si>
    <t>129857430101</t>
  </si>
  <si>
    <t>Proexoe Federal 2014</t>
  </si>
  <si>
    <t>140893200101</t>
  </si>
  <si>
    <t>FAFEF Federal</t>
  </si>
  <si>
    <t>0146221950101</t>
  </si>
  <si>
    <t>Proexoe Estatal  2015</t>
  </si>
  <si>
    <t>0146230290101</t>
  </si>
  <si>
    <t>Proexoe Federal  2015</t>
  </si>
  <si>
    <t>Estatal Otros Incentivos</t>
  </si>
  <si>
    <t>Fondo General Estatal Laboratorio</t>
  </si>
  <si>
    <t>FAFEF 2018 Velaria</t>
  </si>
  <si>
    <t>Cancha de Futbol</t>
  </si>
  <si>
    <t>FAM Superior</t>
  </si>
  <si>
    <t>FAM Remanenete</t>
  </si>
  <si>
    <t>1123106001 OTROS DEUDORES DIVERSOS</t>
  </si>
  <si>
    <t>5121212000 MATERIALES Y UTILES DE IMPRESION Y REPRODUCCION</t>
  </si>
  <si>
    <t>1112106015 BAJIO 230485310101 EQUIPAMIENTO LABORATORIO ITSPR</t>
  </si>
  <si>
    <t>Q2901</t>
  </si>
  <si>
    <t>Infra ITESPR, M Dob</t>
  </si>
  <si>
    <t>6 = ( 3 - 7 )</t>
  </si>
  <si>
    <t>Aulas ITSPR Ext Manuel Doblado</t>
  </si>
  <si>
    <t>Equipamiento Laboratorio del ITSPR</t>
  </si>
  <si>
    <t>PROYECTO INTEGRAL PARA LA CONSTRUCCIÓN DE LA PRIME</t>
  </si>
  <si>
    <t>CONSTRUCCIÓN Y EQUIPAMIENTO DEL LABORATORIO EN EL</t>
  </si>
  <si>
    <t>Construcción de campo de futbol de prácticas y</t>
  </si>
  <si>
    <t>Construcción de velaria en el ITSPR</t>
  </si>
  <si>
    <t>BAFLE DE PLASTICO 15´</t>
  </si>
  <si>
    <t>EQUIPO DE SUSPENSIÓN Y FRENOS AUTOMOTRIZ</t>
  </si>
  <si>
    <t>P11000000011</t>
  </si>
  <si>
    <t>P11000000012</t>
  </si>
  <si>
    <t>5115152000 INDEMNIZACIONES</t>
  </si>
  <si>
    <t>5129293000 "REF. Y ACCESORIOS ME. MOB. Y EQ. AD., ED. Y REC."</t>
  </si>
  <si>
    <t>5134344000 SEGUROS DE RESPONSABILIDAD PATRIMONIAL Y FIANZAS</t>
  </si>
  <si>
    <t>1112106016 BAJIO 233270590101 CONSTRUCCIÓN CAFETERÍA ITSPR</t>
  </si>
  <si>
    <t>1112106014 BAJIO 0227103470101 AULAS ITSPR EXT MANUEL DOBLADO</t>
  </si>
  <si>
    <t>1241951900 OTROS MOBILIARIOS Y EQUIPOS DE ADMINISTRACIÓN 2011</t>
  </si>
  <si>
    <t>CONSTRUCCIÓN CAFETERÍA ITSPR</t>
  </si>
  <si>
    <t>E017-C2</t>
  </si>
  <si>
    <t>E017-C15</t>
  </si>
  <si>
    <t>P11000000013</t>
  </si>
  <si>
    <t>P11000000014</t>
  </si>
  <si>
    <t>PROYECTO INTEGRAL PARA LA CONSTRUCCION DEL</t>
  </si>
  <si>
    <t>PROYECTO INTEGRAL PARA LA CONSTRUCCION</t>
  </si>
  <si>
    <t>ESCRITORIO</t>
  </si>
  <si>
    <t>SILLA DE VISITA</t>
  </si>
  <si>
    <t>SILLA SECRETARIAL</t>
  </si>
  <si>
    <t>MESA DE COMPUTO</t>
  </si>
  <si>
    <t>MESA INDIVIDUAL</t>
  </si>
  <si>
    <t>SILLA FIJA</t>
  </si>
  <si>
    <t>ARCHIVERO METALICO 4 GAVETAS</t>
  </si>
  <si>
    <t>COMPUTADORA PORTATIL MAC</t>
  </si>
  <si>
    <t>MULTIFUNCIONAL LASER MONO PEQUEÑO</t>
  </si>
  <si>
    <t>FOTOCOPIADORA</t>
  </si>
  <si>
    <t>MICROCENTRIFUGA CON ROTOR DE 24 MICROTUBOS</t>
  </si>
  <si>
    <t>SISTEMA DE ELECTROFORESIS MINIGEL 12X14 CM</t>
  </si>
  <si>
    <t>UPS 1500 VA</t>
  </si>
  <si>
    <t>Del 01 de Enero al 31 de Marzo del 2019 y Diciembre 2018</t>
  </si>
  <si>
    <t>Al 31 de Marzo del 2019 y  Diciembre 2018</t>
  </si>
  <si>
    <t>Al 31 de Marzo del 2019</t>
  </si>
  <si>
    <t>Hacienda Pública / Patrimonio Contribuido Neto de 2018</t>
  </si>
  <si>
    <t>Hacienda Pública / Patrimonio Generado Neto de 2018</t>
  </si>
  <si>
    <t>Hacienda Pública / Patrimonio Neto Final de 2019</t>
  </si>
  <si>
    <t>Cambios en la Hacienda Pública / Patrimonio Contribuido Neto de 2019</t>
  </si>
  <si>
    <t>Variaciones de la Hacienda Pública / Patrimonio Generado Neto de 2019</t>
  </si>
  <si>
    <t>1122902001 OTRAS CUENTAS POR COBRAR</t>
  </si>
  <si>
    <t>2018</t>
  </si>
  <si>
    <t>2019</t>
  </si>
  <si>
    <t>4173730501 GESTORIA DE TITULACION</t>
  </si>
  <si>
    <t>4173730602 REEXPEDICION DE CREDENCIAL</t>
  </si>
  <si>
    <t>4173730901 POR CONCEPTO DE FICHAS</t>
  </si>
  <si>
    <t>4173730910 APOYO ECONÓMICO PARA RESIDENCIAS PROFESIONALES</t>
  </si>
  <si>
    <t>4173737002 INTERESES NORMALES RECURSOS PROPIOS (DECRETO/LEY)</t>
  </si>
  <si>
    <t>4213831000 CONVENIO SERVICIOS PERSONALES</t>
  </si>
  <si>
    <t>4213832000 CONVENIO MATERIALES Y SUMINISTROS</t>
  </si>
  <si>
    <t>4213833000 CONVENIO SERVICIOS GENERALES</t>
  </si>
  <si>
    <t>4221911100 ESTATAL SERVICIOS PERSONALES</t>
  </si>
  <si>
    <t>4221911200 ESTATAL MATERIALES Y SUMINISTROS</t>
  </si>
  <si>
    <t>4221911300 ESTATAL SERVICIOS GENERALES</t>
  </si>
  <si>
    <t>4221911400 ESTATAL SUBSIDIOS Y AYUDAS</t>
  </si>
  <si>
    <t>4399790603 RENTA DE CAFETERIA</t>
  </si>
  <si>
    <t>4399790604 RENTA PARA PAPELERIA</t>
  </si>
  <si>
    <t>5121218000 MAT. PARA EL REG. E IDENT. BIENES Y PERS.</t>
  </si>
  <si>
    <t>1246256200 MAQUINARIA Y EQUIPO INDUSTRIAL 2011</t>
  </si>
  <si>
    <t>1246756700 HERRAMIENTAS Y MÁQUINAS-HERRAMIENTA 2011</t>
  </si>
  <si>
    <t>Correspondiente del 1 de enero al 31 de Marzo de 2019</t>
  </si>
  <si>
    <t>Del 1 de Enero al 31 de Marzo de 2019</t>
  </si>
  <si>
    <t>INSTITUTO TECNOLÓGICO SUPERIOR DE PURÍSIMA DEL RINCÓN
Estado Analítico del Ejercicio del Presupuesto de Egresos
Clasificación Administrativa
Del 1 de Enero al 31 de Marzo de 2019</t>
  </si>
  <si>
    <t>Del 01 de Enero al 31 de Marzo de  2019</t>
  </si>
  <si>
    <t>Del 01 de Enero al 31 de Marzo de 2019</t>
  </si>
  <si>
    <t>Del 01 Enero al 31 de Marzo del 2019</t>
  </si>
  <si>
    <t>AL 31 Marzo 2019</t>
  </si>
  <si>
    <t>INSTITUTO TECNOLÓGICO SUPERIOR DE PURISIMA DEL RINCÓN.
EJERCICIO Y DESTINO DE GASTO FEDERALIZADO Y REINTEGROS
DEL 1 DE ENERO AL AL 31 DE MARZO DEL 2019</t>
  </si>
  <si>
    <t>DESPACHADOR DE AGUA</t>
  </si>
  <si>
    <t>HIDROLAVADORA A GASOLINA</t>
  </si>
  <si>
    <t>SOLDADORA ARCO ELECTRICO</t>
  </si>
  <si>
    <t>Información Financiera al 31 Marzo 2019</t>
  </si>
  <si>
    <t xml:space="preserve">Información Financiera al 31 de Marzo 2019 </t>
  </si>
  <si>
    <t>Del 01 al 31 de marzo de 2019</t>
  </si>
  <si>
    <t>II. Educación para la vida</t>
  </si>
  <si>
    <t>Educación de calidad al alcance de todos</t>
  </si>
  <si>
    <t>P3037</t>
  </si>
  <si>
    <t>BRENDA JAQUELIN LAGUNA REYES</t>
  </si>
  <si>
    <t>X</t>
  </si>
  <si>
    <t>Social</t>
  </si>
  <si>
    <t>BECAS Y OTRAS AYUDAS PARA PROGRAMAS DE CAPACITACION</t>
  </si>
  <si>
    <t>LARB960413</t>
  </si>
  <si>
    <t>EMMANUEL SALINAS ESPARZA</t>
  </si>
  <si>
    <t>SAEE921107</t>
  </si>
  <si>
    <t>LUIS MARTIN CARMONA CRUZ</t>
  </si>
  <si>
    <t>CACL960825</t>
  </si>
  <si>
    <t>MONICA ESTEFANIA VAZQUEZ LOPEZ</t>
  </si>
  <si>
    <t>VALM960504</t>
  </si>
  <si>
    <t>ESTRELLA CINERET  CALZADA RÁMIREZ</t>
  </si>
  <si>
    <t>JUAN ALONSO ROJAS VAZQUEZ</t>
  </si>
  <si>
    <t>ROVJ940829</t>
  </si>
  <si>
    <t>CARE960507</t>
  </si>
  <si>
    <t>FRANCISCO ALBERTO LANDEROS VAZQUEZ</t>
  </si>
  <si>
    <t>LAVF940327</t>
  </si>
  <si>
    <t>ESCOBAR GARCIA GILBERTO DE JESUS</t>
  </si>
  <si>
    <t>EOGG950805</t>
  </si>
  <si>
    <t>ALMA LETICIA GUTIERREZ GONZALEZ</t>
  </si>
  <si>
    <t>GUGA910408</t>
  </si>
  <si>
    <t>Ingresos por Ventas de Bienes y Prestación de Servicios y Otros  Ingresos</t>
  </si>
  <si>
    <t>Participaciones y Aportaciones, Convenios, Incentivos de Derivados de la Colaboración Fiscal y Fondos Distintos de Aportaciones</t>
  </si>
  <si>
    <t>Transferencias, Asignaciones, Subsidios y Subvenciones, y Pensiones y Jubilaciones</t>
  </si>
  <si>
    <t>Ingresos del Gobierno</t>
  </si>
  <si>
    <t>Participaciones, Aportaciones, Convenios, Incentivos Derivados de la Colaboración Fiscal y Fondos Distintos de Aportaciones</t>
  </si>
  <si>
    <t>Ingresos de los Entes Públicos de los Poderes Legislativo 
y Judicial, de los Órganos Autónomos y del Sector Paraestatal o Paramunicipal, así como de las Empresas Productivas del Estado</t>
  </si>
  <si>
    <t>Ingresos por Ventas de Bienes y Prestación de Servicios y Otros Ingresos</t>
  </si>
  <si>
    <t>Transferencias, Asignaciones, Subsidios Subvenciones, y Pensiones y Jubilaciones</t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</si>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</sst>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;\-#,##0.00;&quot; &quot;"/>
    <numFmt numFmtId="168" formatCode="#,##0;\-#,##0;&quot; &quot;"/>
    <numFmt numFmtId="169" formatCode="#,##0.000000000"/>
    <numFmt numFmtId="170" formatCode="_-[$€-2]* #,##0.00_-;\-[$€-2]* #,##0.00_-;_-[$€-2]* &quot;-&quot;??_-"/>
    <numFmt numFmtId="171" formatCode="_-* #,##0.00\ _€_-;\-* #,##0.00\ _€_-;_-* &quot;-&quot;??\ _€_-;_-@_-"/>
    <numFmt numFmtId="172" formatCode="#,##0.0000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u/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Soberana Sans Light"/>
      <family val="3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28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theme="0" tint="-0.499984740745262"/>
      </top>
      <bottom/>
      <diagonal/>
    </border>
  </borders>
  <cellStyleXfs count="391">
    <xf numFmtId="0" fontId="0" fillId="0" borderId="0"/>
    <xf numFmtId="164" fontId="4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4" fillId="19" borderId="0" applyNumberFormat="0" applyBorder="0" applyAlignment="0" applyProtection="0"/>
    <xf numFmtId="0" fontId="25" fillId="19" borderId="0" applyNumberFormat="0" applyBorder="0" applyAlignment="0" applyProtection="0"/>
    <xf numFmtId="0" fontId="24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21" borderId="50" applyNumberFormat="0" applyAlignment="0" applyProtection="0"/>
    <xf numFmtId="0" fontId="28" fillId="22" borderId="51" applyNumberFormat="0" applyAlignment="0" applyProtection="0"/>
    <xf numFmtId="0" fontId="29" fillId="0" borderId="52" applyNumberFormat="0" applyFill="0" applyAlignment="0" applyProtection="0"/>
    <xf numFmtId="0" fontId="30" fillId="0" borderId="53" applyNumberFormat="0" applyFill="0" applyAlignment="0" applyProtection="0"/>
    <xf numFmtId="0" fontId="31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32" fillId="29" borderId="50" applyNumberFormat="0" applyAlignment="0" applyProtection="0"/>
    <xf numFmtId="170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18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Protection="0">
      <alignment horizontal="center"/>
    </xf>
    <xf numFmtId="0" fontId="33" fillId="3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37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4" fillId="0" borderId="0"/>
    <xf numFmtId="0" fontId="4" fillId="0" borderId="0"/>
    <xf numFmtId="0" fontId="4" fillId="0" borderId="0"/>
    <xf numFmtId="0" fontId="38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24" fillId="32" borderId="54" applyNumberFormat="0" applyFont="0" applyAlignment="0" applyProtection="0"/>
    <xf numFmtId="0" fontId="24" fillId="32" borderId="54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9" fillId="21" borderId="55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56" applyNumberFormat="0" applyFill="0" applyAlignment="0" applyProtection="0"/>
    <xf numFmtId="0" fontId="31" fillId="0" borderId="57" applyNumberFormat="0" applyFill="0" applyAlignment="0" applyProtection="0"/>
    <xf numFmtId="0" fontId="44" fillId="0" borderId="58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</cellStyleXfs>
  <cellXfs count="1174">
    <xf numFmtId="0" fontId="0" fillId="0" borderId="0" xfId="0"/>
    <xf numFmtId="165" fontId="3" fillId="33" borderId="0" xfId="56" applyNumberFormat="1" applyFont="1" applyFill="1" applyBorder="1" applyAlignment="1">
      <alignment horizontal="center"/>
    </xf>
    <xf numFmtId="0" fontId="36" fillId="34" borderId="0" xfId="0" applyFont="1" applyFill="1" applyBorder="1" applyAlignment="1">
      <alignment vertical="top"/>
    </xf>
    <xf numFmtId="3" fontId="2" fillId="34" borderId="0" xfId="56" applyNumberFormat="1" applyFont="1" applyFill="1" applyBorder="1" applyAlignment="1">
      <alignment vertical="top"/>
    </xf>
    <xf numFmtId="0" fontId="45" fillId="34" borderId="0" xfId="0" applyFont="1" applyFill="1" applyBorder="1" applyAlignment="1">
      <alignment vertical="top"/>
    </xf>
    <xf numFmtId="0" fontId="2" fillId="35" borderId="0" xfId="0" applyFont="1" applyFill="1" applyBorder="1" applyAlignment="1">
      <alignment horizontal="right"/>
    </xf>
    <xf numFmtId="0" fontId="6" fillId="33" borderId="0" xfId="196" applyFont="1" applyFill="1" applyBorder="1" applyAlignment="1">
      <alignment horizontal="center" vertical="center"/>
    </xf>
    <xf numFmtId="0" fontId="0" fillId="0" borderId="0" xfId="0" applyFill="1"/>
    <xf numFmtId="3" fontId="2" fillId="36" borderId="0" xfId="0" applyNumberFormat="1" applyFont="1" applyFill="1" applyBorder="1" applyAlignment="1" applyProtection="1">
      <alignment vertical="top"/>
      <protection locked="0"/>
    </xf>
    <xf numFmtId="3" fontId="5" fillId="36" borderId="59" xfId="0" applyNumberFormat="1" applyFont="1" applyFill="1" applyBorder="1" applyAlignment="1" applyProtection="1">
      <alignment vertical="top"/>
    </xf>
    <xf numFmtId="3" fontId="5" fillId="36" borderId="0" xfId="0" applyNumberFormat="1" applyFont="1" applyFill="1" applyBorder="1" applyAlignment="1" applyProtection="1">
      <alignment vertical="top"/>
    </xf>
    <xf numFmtId="3" fontId="5" fillId="36" borderId="0" xfId="0" applyNumberFormat="1" applyFont="1" applyFill="1" applyBorder="1" applyAlignment="1" applyProtection="1">
      <alignment horizontal="right" vertical="top"/>
    </xf>
    <xf numFmtId="3" fontId="2" fillId="37" borderId="0" xfId="56" applyNumberFormat="1" applyFont="1" applyFill="1" applyBorder="1" applyAlignment="1" applyProtection="1">
      <alignment horizontal="right" vertical="top" wrapText="1"/>
    </xf>
    <xf numFmtId="0" fontId="36" fillId="0" borderId="0" xfId="0" applyFont="1" applyAlignment="1">
      <alignment wrapText="1"/>
    </xf>
    <xf numFmtId="14" fontId="36" fillId="0" borderId="0" xfId="0" applyNumberFormat="1" applyFont="1" applyAlignment="1">
      <alignment wrapText="1"/>
    </xf>
    <xf numFmtId="0" fontId="46" fillId="0" borderId="0" xfId="0" applyFont="1" applyFill="1"/>
    <xf numFmtId="0" fontId="36" fillId="35" borderId="0" xfId="0" applyFont="1" applyFill="1"/>
    <xf numFmtId="49" fontId="9" fillId="35" borderId="2" xfId="0" applyNumberFormat="1" applyFont="1" applyFill="1" applyBorder="1" applyAlignment="1">
      <alignment horizontal="left"/>
    </xf>
    <xf numFmtId="167" fontId="9" fillId="35" borderId="2" xfId="0" applyNumberFormat="1" applyFont="1" applyFill="1" applyBorder="1"/>
    <xf numFmtId="0" fontId="47" fillId="0" borderId="0" xfId="0" applyFont="1" applyAlignment="1">
      <alignment horizontal="left"/>
    </xf>
    <xf numFmtId="0" fontId="47" fillId="0" borderId="0" xfId="0" applyFont="1" applyBorder="1" applyAlignment="1">
      <alignment horizontal="left"/>
    </xf>
    <xf numFmtId="167" fontId="9" fillId="35" borderId="3" xfId="0" applyNumberFormat="1" applyFont="1" applyFill="1" applyBorder="1"/>
    <xf numFmtId="168" fontId="9" fillId="35" borderId="3" xfId="0" applyNumberFormat="1" applyFont="1" applyFill="1" applyBorder="1"/>
    <xf numFmtId="0" fontId="47" fillId="0" borderId="0" xfId="0" applyFont="1" applyBorder="1" applyAlignment="1">
      <alignment horizontal="center"/>
    </xf>
    <xf numFmtId="0" fontId="48" fillId="38" borderId="0" xfId="0" applyFont="1" applyFill="1"/>
    <xf numFmtId="0" fontId="49" fillId="38" borderId="0" xfId="0" applyFont="1" applyFill="1" applyBorder="1" applyAlignment="1"/>
    <xf numFmtId="0" fontId="48" fillId="35" borderId="0" xfId="0" applyFont="1" applyFill="1"/>
    <xf numFmtId="0" fontId="9" fillId="0" borderId="0" xfId="196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8" fillId="0" borderId="0" xfId="0" applyFont="1" applyFill="1" applyBorder="1"/>
    <xf numFmtId="0" fontId="9" fillId="35" borderId="0" xfId="196" applyFont="1" applyFill="1" applyBorder="1" applyAlignment="1">
      <alignment horizontal="center"/>
    </xf>
    <xf numFmtId="0" fontId="9" fillId="35" borderId="0" xfId="0" applyFont="1" applyFill="1" applyBorder="1" applyAlignment="1">
      <alignment horizontal="right"/>
    </xf>
    <xf numFmtId="0" fontId="9" fillId="35" borderId="0" xfId="0" applyNumberFormat="1" applyFont="1" applyFill="1" applyBorder="1" applyAlignment="1" applyProtection="1">
      <protection locked="0"/>
    </xf>
    <xf numFmtId="0" fontId="48" fillId="35" borderId="0" xfId="0" applyFont="1" applyFill="1" applyBorder="1"/>
    <xf numFmtId="0" fontId="9" fillId="35" borderId="0" xfId="196" applyFont="1" applyFill="1" applyBorder="1" applyAlignment="1">
      <alignment horizontal="centerContinuous"/>
    </xf>
    <xf numFmtId="0" fontId="49" fillId="35" borderId="0" xfId="0" applyFont="1" applyFill="1" applyBorder="1" applyAlignment="1">
      <alignment horizontal="center"/>
    </xf>
    <xf numFmtId="0" fontId="48" fillId="35" borderId="0" xfId="0" applyFont="1" applyFill="1" applyBorder="1" applyAlignment="1"/>
    <xf numFmtId="0" fontId="4" fillId="35" borderId="0" xfId="196" applyFont="1" applyFill="1" applyBorder="1" applyAlignment="1">
      <alignment horizontal="center" vertical="center"/>
    </xf>
    <xf numFmtId="0" fontId="4" fillId="35" borderId="0" xfId="196" applyFont="1" applyFill="1" applyBorder="1" applyAlignment="1">
      <alignment horizontal="center"/>
    </xf>
    <xf numFmtId="0" fontId="48" fillId="35" borderId="0" xfId="0" applyFont="1" applyFill="1" applyBorder="1" applyAlignment="1">
      <alignment horizontal="center"/>
    </xf>
    <xf numFmtId="0" fontId="4" fillId="38" borderId="4" xfId="0" applyFont="1" applyFill="1" applyBorder="1" applyAlignment="1">
      <alignment horizontal="center" vertical="center"/>
    </xf>
    <xf numFmtId="165" fontId="9" fillId="38" borderId="5" xfId="56" applyNumberFormat="1" applyFont="1" applyFill="1" applyBorder="1" applyAlignment="1">
      <alignment horizontal="center" vertical="center"/>
    </xf>
    <xf numFmtId="0" fontId="9" fillId="38" borderId="5" xfId="196" applyFont="1" applyFill="1" applyBorder="1" applyAlignment="1">
      <alignment horizontal="center" vertical="center"/>
    </xf>
    <xf numFmtId="0" fontId="9" fillId="38" borderId="6" xfId="196" applyFont="1" applyFill="1" applyBorder="1" applyAlignment="1">
      <alignment horizontal="center" vertical="center"/>
    </xf>
    <xf numFmtId="0" fontId="50" fillId="35" borderId="0" xfId="0" applyFont="1" applyFill="1" applyBorder="1" applyAlignment="1">
      <alignment horizontal="center"/>
    </xf>
    <xf numFmtId="0" fontId="48" fillId="35" borderId="7" xfId="0" applyFont="1" applyFill="1" applyBorder="1" applyAlignment="1"/>
    <xf numFmtId="0" fontId="9" fillId="35" borderId="0" xfId="196" applyFont="1" applyFill="1" applyBorder="1" applyAlignment="1">
      <alignment vertical="center"/>
    </xf>
    <xf numFmtId="0" fontId="4" fillId="35" borderId="0" xfId="196" applyFont="1" applyFill="1" applyBorder="1" applyAlignment="1"/>
    <xf numFmtId="0" fontId="48" fillId="35" borderId="8" xfId="0" applyFont="1" applyFill="1" applyBorder="1"/>
    <xf numFmtId="0" fontId="9" fillId="35" borderId="7" xfId="0" applyFont="1" applyFill="1" applyBorder="1" applyAlignment="1"/>
    <xf numFmtId="3" fontId="4" fillId="35" borderId="0" xfId="0" applyNumberFormat="1" applyFont="1" applyFill="1" applyBorder="1" applyAlignment="1">
      <alignment vertical="top"/>
    </xf>
    <xf numFmtId="0" fontId="48" fillId="35" borderId="0" xfId="0" applyFont="1" applyFill="1" applyBorder="1" applyAlignment="1">
      <alignment vertical="top"/>
    </xf>
    <xf numFmtId="0" fontId="48" fillId="35" borderId="8" xfId="0" applyFont="1" applyFill="1" applyBorder="1" applyAlignment="1"/>
    <xf numFmtId="0" fontId="48" fillId="35" borderId="0" xfId="0" applyFont="1" applyFill="1" applyAlignment="1"/>
    <xf numFmtId="0" fontId="9" fillId="35" borderId="7" xfId="0" applyFont="1" applyFill="1" applyBorder="1" applyAlignment="1">
      <alignment horizontal="left" vertical="top"/>
    </xf>
    <xf numFmtId="3" fontId="9" fillId="35" borderId="0" xfId="0" applyNumberFormat="1" applyFont="1" applyFill="1" applyBorder="1" applyAlignment="1">
      <alignment vertical="top"/>
    </xf>
    <xf numFmtId="0" fontId="48" fillId="35" borderId="8" xfId="0" applyFont="1" applyFill="1" applyBorder="1" applyAlignment="1">
      <alignment vertical="top"/>
    </xf>
    <xf numFmtId="0" fontId="4" fillId="35" borderId="7" xfId="0" applyFont="1" applyFill="1" applyBorder="1" applyAlignment="1">
      <alignment horizontal="left" vertical="top"/>
    </xf>
    <xf numFmtId="3" fontId="4" fillId="35" borderId="0" xfId="56" applyNumberFormat="1" applyFont="1" applyFill="1" applyBorder="1" applyAlignment="1" applyProtection="1">
      <alignment vertical="top"/>
      <protection locked="0"/>
    </xf>
    <xf numFmtId="0" fontId="9" fillId="35" borderId="0" xfId="0" applyFont="1" applyFill="1" applyBorder="1" applyAlignment="1">
      <alignment vertical="top" wrapText="1"/>
    </xf>
    <xf numFmtId="0" fontId="4" fillId="35" borderId="0" xfId="0" applyFont="1" applyFill="1" applyBorder="1" applyAlignment="1">
      <alignment vertical="top"/>
    </xf>
    <xf numFmtId="3" fontId="12" fillId="35" borderId="0" xfId="0" applyNumberFormat="1" applyFont="1" applyFill="1" applyBorder="1" applyAlignment="1">
      <alignment vertical="top"/>
    </xf>
    <xf numFmtId="3" fontId="4" fillId="35" borderId="0" xfId="0" applyNumberFormat="1" applyFont="1" applyFill="1" applyBorder="1" applyAlignment="1" applyProtection="1">
      <alignment vertical="top"/>
      <protection locked="0"/>
    </xf>
    <xf numFmtId="0" fontId="13" fillId="35" borderId="0" xfId="0" applyFont="1" applyFill="1" applyBorder="1" applyAlignment="1">
      <alignment vertical="top"/>
    </xf>
    <xf numFmtId="0" fontId="13" fillId="35" borderId="7" xfId="0" applyFont="1" applyFill="1" applyBorder="1" applyAlignment="1">
      <alignment horizontal="left" vertical="top"/>
    </xf>
    <xf numFmtId="3" fontId="13" fillId="35" borderId="0" xfId="0" applyNumberFormat="1" applyFont="1" applyFill="1" applyBorder="1" applyAlignment="1">
      <alignment vertical="top"/>
    </xf>
    <xf numFmtId="0" fontId="51" fillId="35" borderId="0" xfId="0" applyFont="1" applyFill="1" applyBorder="1" applyAlignment="1">
      <alignment vertical="top"/>
    </xf>
    <xf numFmtId="3" fontId="9" fillId="35" borderId="0" xfId="56" applyNumberFormat="1" applyFont="1" applyFill="1" applyBorder="1" applyAlignment="1">
      <alignment vertical="top"/>
    </xf>
    <xf numFmtId="0" fontId="48" fillId="35" borderId="7" xfId="0" applyFont="1" applyFill="1" applyBorder="1"/>
    <xf numFmtId="3" fontId="13" fillId="35" borderId="0" xfId="56" applyNumberFormat="1" applyFont="1" applyFill="1" applyBorder="1" applyAlignment="1">
      <alignment vertical="top"/>
    </xf>
    <xf numFmtId="0" fontId="51" fillId="35" borderId="8" xfId="0" applyFont="1" applyFill="1" applyBorder="1" applyAlignment="1">
      <alignment vertical="top"/>
    </xf>
    <xf numFmtId="0" fontId="13" fillId="35" borderId="0" xfId="0" applyFont="1" applyFill="1" applyBorder="1" applyAlignment="1">
      <alignment vertical="top" wrapText="1"/>
    </xf>
    <xf numFmtId="0" fontId="48" fillId="35" borderId="9" xfId="0" applyFont="1" applyFill="1" applyBorder="1"/>
    <xf numFmtId="0" fontId="48" fillId="35" borderId="10" xfId="0" applyFont="1" applyFill="1" applyBorder="1"/>
    <xf numFmtId="0" fontId="48" fillId="35" borderId="10" xfId="0" applyFont="1" applyFill="1" applyBorder="1" applyAlignment="1"/>
    <xf numFmtId="0" fontId="48" fillId="35" borderId="3" xfId="0" applyFont="1" applyFill="1" applyBorder="1"/>
    <xf numFmtId="0" fontId="4" fillId="35" borderId="10" xfId="0" applyFont="1" applyFill="1" applyBorder="1" applyAlignment="1">
      <alignment vertical="top"/>
    </xf>
    <xf numFmtId="0" fontId="4" fillId="35" borderId="10" xfId="0" applyFont="1" applyFill="1" applyBorder="1"/>
    <xf numFmtId="43" fontId="4" fillId="35" borderId="10" xfId="56" applyFont="1" applyFill="1" applyBorder="1"/>
    <xf numFmtId="0" fontId="4" fillId="35" borderId="10" xfId="0" applyFont="1" applyFill="1" applyBorder="1" applyAlignment="1">
      <alignment vertical="center"/>
    </xf>
    <xf numFmtId="0" fontId="4" fillId="35" borderId="10" xfId="0" applyFont="1" applyFill="1" applyBorder="1" applyAlignment="1"/>
    <xf numFmtId="0" fontId="4" fillId="35" borderId="0" xfId="0" applyFont="1" applyFill="1" applyBorder="1"/>
    <xf numFmtId="43" fontId="4" fillId="35" borderId="0" xfId="56" applyFont="1" applyFill="1" applyBorder="1"/>
    <xf numFmtId="0" fontId="4" fillId="35" borderId="0" xfId="0" applyFont="1" applyFill="1" applyBorder="1" applyAlignment="1">
      <alignment vertical="center"/>
    </xf>
    <xf numFmtId="0" fontId="4" fillId="35" borderId="0" xfId="0" applyFont="1" applyFill="1" applyBorder="1" applyAlignment="1"/>
    <xf numFmtId="0" fontId="9" fillId="35" borderId="0" xfId="0" applyFont="1" applyFill="1" applyBorder="1" applyAlignment="1">
      <alignment horizontal="right" vertical="top"/>
    </xf>
    <xf numFmtId="0" fontId="9" fillId="35" borderId="0" xfId="0" applyFont="1" applyFill="1" applyBorder="1" applyAlignment="1">
      <alignment vertical="top"/>
    </xf>
    <xf numFmtId="0" fontId="4" fillId="35" borderId="0" xfId="0" applyFont="1" applyFill="1" applyBorder="1" applyAlignment="1">
      <alignment horizontal="right"/>
    </xf>
    <xf numFmtId="43" fontId="4" fillId="35" borderId="0" xfId="56" applyFont="1" applyFill="1" applyBorder="1" applyAlignment="1">
      <alignment vertical="top"/>
    </xf>
    <xf numFmtId="0" fontId="4" fillId="35" borderId="0" xfId="0" applyFont="1" applyFill="1" applyBorder="1" applyAlignment="1" applyProtection="1">
      <alignment vertical="top" wrapText="1"/>
      <protection locked="0"/>
    </xf>
    <xf numFmtId="0" fontId="48" fillId="38" borderId="0" xfId="0" applyFont="1" applyFill="1" applyBorder="1"/>
    <xf numFmtId="0" fontId="48" fillId="38" borderId="0" xfId="0" applyFont="1" applyFill="1" applyBorder="1" applyAlignment="1">
      <alignment vertical="top"/>
    </xf>
    <xf numFmtId="0" fontId="48" fillId="38" borderId="0" xfId="0" applyFont="1" applyFill="1" applyBorder="1" applyAlignment="1">
      <alignment horizontal="right" vertical="top"/>
    </xf>
    <xf numFmtId="0" fontId="9" fillId="38" borderId="0" xfId="0" applyFont="1" applyFill="1" applyBorder="1" applyAlignment="1"/>
    <xf numFmtId="0" fontId="48" fillId="35" borderId="0" xfId="0" applyFont="1" applyFill="1" applyAlignment="1">
      <alignment vertical="top"/>
    </xf>
    <xf numFmtId="0" fontId="9" fillId="38" borderId="0" xfId="1" applyNumberFormat="1" applyFont="1" applyFill="1" applyBorder="1" applyAlignment="1">
      <alignment vertical="center"/>
    </xf>
    <xf numFmtId="0" fontId="9" fillId="35" borderId="0" xfId="1" applyNumberFormat="1" applyFont="1" applyFill="1" applyBorder="1" applyAlignment="1">
      <alignment horizontal="centerContinuous" vertical="center"/>
    </xf>
    <xf numFmtId="0" fontId="9" fillId="35" borderId="0" xfId="1" applyNumberFormat="1" applyFont="1" applyFill="1" applyBorder="1" applyAlignment="1">
      <alignment vertical="center"/>
    </xf>
    <xf numFmtId="0" fontId="9" fillId="35" borderId="0" xfId="1" applyNumberFormat="1" applyFont="1" applyFill="1" applyBorder="1" applyAlignment="1">
      <alignment horizontal="right" vertical="top"/>
    </xf>
    <xf numFmtId="0" fontId="4" fillId="38" borderId="11" xfId="0" applyFont="1" applyFill="1" applyBorder="1"/>
    <xf numFmtId="0" fontId="50" fillId="35" borderId="0" xfId="0" applyFont="1" applyFill="1" applyAlignment="1">
      <alignment vertical="top"/>
    </xf>
    <xf numFmtId="0" fontId="50" fillId="35" borderId="0" xfId="0" applyFont="1" applyFill="1" applyBorder="1"/>
    <xf numFmtId="165" fontId="9" fillId="38" borderId="0" xfId="56" applyNumberFormat="1" applyFont="1" applyFill="1" applyBorder="1" applyAlignment="1">
      <alignment horizontal="center"/>
    </xf>
    <xf numFmtId="0" fontId="4" fillId="38" borderId="8" xfId="0" applyFont="1" applyFill="1" applyBorder="1"/>
    <xf numFmtId="166" fontId="4" fillId="35" borderId="0" xfId="56" applyNumberFormat="1" applyFont="1" applyFill="1" applyBorder="1" applyAlignment="1">
      <alignment vertical="top"/>
    </xf>
    <xf numFmtId="0" fontId="48" fillId="35" borderId="0" xfId="0" applyFont="1" applyFill="1" applyBorder="1" applyAlignment="1">
      <alignment horizontal="right" vertical="top"/>
    </xf>
    <xf numFmtId="0" fontId="4" fillId="35" borderId="0" xfId="0" applyFont="1" applyFill="1" applyBorder="1" applyAlignment="1">
      <alignment vertical="top" wrapText="1"/>
    </xf>
    <xf numFmtId="0" fontId="4" fillId="35" borderId="0" xfId="0" applyFont="1" applyFill="1" applyBorder="1" applyAlignment="1">
      <alignment horizontal="left" vertical="top" wrapText="1"/>
    </xf>
    <xf numFmtId="3" fontId="4" fillId="35" borderId="0" xfId="56" applyNumberFormat="1" applyFont="1" applyFill="1" applyBorder="1" applyAlignment="1">
      <alignment vertical="top"/>
    </xf>
    <xf numFmtId="3" fontId="9" fillId="35" borderId="0" xfId="0" applyNumberFormat="1" applyFont="1" applyFill="1" applyBorder="1" applyAlignment="1" applyProtection="1">
      <alignment vertical="top"/>
    </xf>
    <xf numFmtId="0" fontId="49" fillId="35" borderId="0" xfId="0" applyFont="1" applyFill="1" applyBorder="1" applyAlignment="1">
      <alignment horizontal="right" vertical="top"/>
    </xf>
    <xf numFmtId="0" fontId="9" fillId="35" borderId="0" xfId="0" applyFont="1" applyFill="1" applyBorder="1" applyAlignment="1">
      <alignment horizontal="left" vertical="top" wrapText="1"/>
    </xf>
    <xf numFmtId="0" fontId="48" fillId="35" borderId="0" xfId="0" applyFont="1" applyFill="1" applyBorder="1" applyAlignment="1">
      <alignment vertical="top" wrapText="1"/>
    </xf>
    <xf numFmtId="0" fontId="9" fillId="35" borderId="0" xfId="0" applyFont="1" applyFill="1" applyBorder="1" applyAlignment="1">
      <alignment horizontal="left" vertical="top"/>
    </xf>
    <xf numFmtId="3" fontId="12" fillId="35" borderId="0" xfId="56" applyNumberFormat="1" applyFont="1" applyFill="1" applyBorder="1" applyAlignment="1">
      <alignment vertical="top"/>
    </xf>
    <xf numFmtId="0" fontId="4" fillId="35" borderId="0" xfId="0" applyFont="1" applyFill="1" applyBorder="1" applyAlignment="1">
      <alignment horizontal="left" vertical="top"/>
    </xf>
    <xf numFmtId="0" fontId="48" fillId="35" borderId="10" xfId="0" applyFont="1" applyFill="1" applyBorder="1" applyAlignment="1">
      <alignment vertical="top"/>
    </xf>
    <xf numFmtId="0" fontId="48" fillId="35" borderId="10" xfId="0" applyFont="1" applyFill="1" applyBorder="1" applyAlignment="1">
      <alignment horizontal="right" vertical="top"/>
    </xf>
    <xf numFmtId="0" fontId="48" fillId="38" borderId="0" xfId="0" applyFont="1" applyFill="1" applyBorder="1" applyAlignment="1"/>
    <xf numFmtId="0" fontId="9" fillId="38" borderId="0" xfId="196" applyFont="1" applyFill="1" applyBorder="1" applyAlignment="1"/>
    <xf numFmtId="0" fontId="9" fillId="35" borderId="0" xfId="196" applyFont="1" applyFill="1" applyBorder="1" applyAlignment="1"/>
    <xf numFmtId="0" fontId="48" fillId="35" borderId="0" xfId="0" applyFont="1" applyFill="1" applyAlignment="1">
      <alignment wrapText="1"/>
    </xf>
    <xf numFmtId="0" fontId="48" fillId="35" borderId="0" xfId="0" applyFont="1" applyFill="1" applyBorder="1" applyAlignment="1">
      <alignment wrapText="1"/>
    </xf>
    <xf numFmtId="0" fontId="48" fillId="35" borderId="7" xfId="0" applyFont="1" applyFill="1" applyBorder="1" applyAlignment="1">
      <alignment vertical="top"/>
    </xf>
    <xf numFmtId="0" fontId="9" fillId="35" borderId="0" xfId="196" applyFont="1" applyFill="1" applyBorder="1" applyAlignment="1">
      <alignment vertical="top"/>
    </xf>
    <xf numFmtId="0" fontId="52" fillId="35" borderId="0" xfId="196" applyFont="1" applyFill="1" applyBorder="1" applyAlignment="1">
      <alignment horizontal="center"/>
    </xf>
    <xf numFmtId="3" fontId="9" fillId="35" borderId="0" xfId="0" applyNumberFormat="1" applyFont="1" applyFill="1" applyBorder="1" applyAlignment="1" applyProtection="1">
      <alignment horizontal="right" vertical="top"/>
    </xf>
    <xf numFmtId="3" fontId="4" fillId="35" borderId="0" xfId="0" applyNumberFormat="1" applyFont="1" applyFill="1" applyBorder="1" applyAlignment="1" applyProtection="1">
      <alignment horizontal="right" vertical="top"/>
    </xf>
    <xf numFmtId="3" fontId="4" fillId="35" borderId="0" xfId="56" applyNumberFormat="1" applyFont="1" applyFill="1" applyBorder="1" applyAlignment="1" applyProtection="1">
      <alignment horizontal="right" vertical="top" wrapText="1"/>
    </xf>
    <xf numFmtId="0" fontId="52" fillId="35" borderId="0" xfId="196" applyFont="1" applyFill="1" applyBorder="1" applyAlignment="1" applyProtection="1">
      <alignment horizontal="center"/>
    </xf>
    <xf numFmtId="0" fontId="4" fillId="35" borderId="9" xfId="0" applyFont="1" applyFill="1" applyBorder="1" applyAlignment="1">
      <alignment horizontal="left" vertical="top"/>
    </xf>
    <xf numFmtId="3" fontId="4" fillId="35" borderId="10" xfId="56" applyNumberFormat="1" applyFont="1" applyFill="1" applyBorder="1" applyAlignment="1" applyProtection="1">
      <alignment horizontal="right" vertical="top" wrapText="1"/>
    </xf>
    <xf numFmtId="0" fontId="48" fillId="35" borderId="5" xfId="0" applyFont="1" applyFill="1" applyBorder="1"/>
    <xf numFmtId="0" fontId="4" fillId="35" borderId="10" xfId="0" applyFont="1" applyFill="1" applyBorder="1" applyAlignment="1">
      <alignment vertical="center" wrapText="1"/>
    </xf>
    <xf numFmtId="0" fontId="4" fillId="35" borderId="0" xfId="0" applyFont="1" applyFill="1" applyBorder="1" applyAlignment="1">
      <alignment vertical="center" wrapText="1"/>
    </xf>
    <xf numFmtId="0" fontId="4" fillId="35" borderId="0" xfId="0" applyFont="1" applyFill="1" applyBorder="1" applyAlignment="1">
      <alignment wrapText="1"/>
    </xf>
    <xf numFmtId="0" fontId="4" fillId="35" borderId="0" xfId="0" applyFont="1" applyFill="1" applyBorder="1" applyProtection="1">
      <protection locked="0"/>
    </xf>
    <xf numFmtId="43" fontId="4" fillId="35" borderId="0" xfId="56" applyFont="1" applyFill="1" applyBorder="1" applyProtection="1">
      <protection locked="0"/>
    </xf>
    <xf numFmtId="0" fontId="4" fillId="35" borderId="0" xfId="0" applyFont="1" applyFill="1" applyBorder="1" applyAlignment="1" applyProtection="1">
      <alignment vertical="center"/>
      <protection locked="0"/>
    </xf>
    <xf numFmtId="0" fontId="4" fillId="35" borderId="0" xfId="0" applyFont="1" applyFill="1" applyBorder="1" applyAlignment="1" applyProtection="1">
      <alignment wrapText="1"/>
      <protection locked="0"/>
    </xf>
    <xf numFmtId="0" fontId="9" fillId="35" borderId="0" xfId="0" applyFont="1" applyFill="1" applyBorder="1" applyAlignment="1"/>
    <xf numFmtId="0" fontId="53" fillId="38" borderId="12" xfId="196" applyFont="1" applyFill="1" applyBorder="1" applyAlignment="1">
      <alignment horizontal="center" vertical="center" wrapText="1"/>
    </xf>
    <xf numFmtId="0" fontId="9" fillId="38" borderId="13" xfId="0" applyFont="1" applyFill="1" applyBorder="1" applyAlignment="1">
      <alignment horizontal="center" vertical="center" wrapText="1"/>
    </xf>
    <xf numFmtId="0" fontId="9" fillId="38" borderId="13" xfId="196" applyFont="1" applyFill="1" applyBorder="1" applyAlignment="1">
      <alignment horizontal="center" vertical="center" wrapText="1"/>
    </xf>
    <xf numFmtId="0" fontId="9" fillId="38" borderId="11" xfId="196" applyFont="1" applyFill="1" applyBorder="1" applyAlignment="1">
      <alignment horizontal="center" vertical="center" wrapText="1"/>
    </xf>
    <xf numFmtId="0" fontId="53" fillId="35" borderId="0" xfId="0" applyFont="1" applyFill="1" applyBorder="1"/>
    <xf numFmtId="0" fontId="53" fillId="38" borderId="9" xfId="196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38" borderId="10" xfId="196" applyFont="1" applyFill="1" applyBorder="1" applyAlignment="1">
      <alignment horizontal="center" vertical="center" wrapText="1"/>
    </xf>
    <xf numFmtId="0" fontId="9" fillId="38" borderId="3" xfId="196" applyFont="1" applyFill="1" applyBorder="1" applyAlignment="1">
      <alignment horizontal="center" vertical="center" wrapText="1"/>
    </xf>
    <xf numFmtId="0" fontId="49" fillId="35" borderId="7" xfId="0" applyFont="1" applyFill="1" applyBorder="1" applyAlignment="1">
      <alignment vertical="top"/>
    </xf>
    <xf numFmtId="0" fontId="49" fillId="35" borderId="8" xfId="0" applyFont="1" applyFill="1" applyBorder="1" applyAlignment="1">
      <alignment vertical="top"/>
    </xf>
    <xf numFmtId="0" fontId="49" fillId="35" borderId="0" xfId="0" applyFont="1" applyFill="1" applyBorder="1" applyAlignment="1">
      <alignment vertical="top"/>
    </xf>
    <xf numFmtId="0" fontId="54" fillId="35" borderId="7" xfId="0" applyFont="1" applyFill="1" applyBorder="1" applyAlignment="1">
      <alignment vertical="top"/>
    </xf>
    <xf numFmtId="0" fontId="54" fillId="35" borderId="8" xfId="0" applyFont="1" applyFill="1" applyBorder="1" applyAlignment="1">
      <alignment vertical="top"/>
    </xf>
    <xf numFmtId="0" fontId="55" fillId="35" borderId="0" xfId="0" applyFont="1" applyFill="1"/>
    <xf numFmtId="3" fontId="48" fillId="35" borderId="0" xfId="0" applyNumberFormat="1" applyFont="1" applyFill="1" applyBorder="1" applyAlignment="1">
      <alignment vertical="top"/>
    </xf>
    <xf numFmtId="0" fontId="48" fillId="35" borderId="0" xfId="0" applyFont="1" applyFill="1" applyBorder="1" applyAlignment="1">
      <alignment horizontal="left" vertical="top"/>
    </xf>
    <xf numFmtId="3" fontId="48" fillId="35" borderId="0" xfId="56" applyNumberFormat="1" applyFont="1" applyFill="1" applyBorder="1" applyAlignment="1">
      <alignment vertical="top"/>
    </xf>
    <xf numFmtId="0" fontId="48" fillId="35" borderId="0" xfId="0" applyFont="1" applyFill="1" applyAlignment="1">
      <alignment horizontal="left"/>
    </xf>
    <xf numFmtId="0" fontId="48" fillId="35" borderId="0" xfId="0" applyFont="1" applyFill="1" applyAlignment="1">
      <alignment vertical="center"/>
    </xf>
    <xf numFmtId="0" fontId="48" fillId="35" borderId="0" xfId="0" applyFont="1" applyFill="1" applyAlignment="1">
      <alignment horizontal="center"/>
    </xf>
    <xf numFmtId="0" fontId="48" fillId="35" borderId="0" xfId="0" applyFont="1" applyFill="1" applyBorder="1" applyAlignment="1" applyProtection="1">
      <protection locked="0"/>
    </xf>
    <xf numFmtId="0" fontId="48" fillId="38" borderId="0" xfId="0" applyFont="1" applyFill="1" applyBorder="1" applyAlignment="1" applyProtection="1"/>
    <xf numFmtId="0" fontId="9" fillId="38" borderId="0" xfId="196" applyFont="1" applyFill="1" applyBorder="1" applyAlignment="1" applyProtection="1"/>
    <xf numFmtId="0" fontId="48" fillId="35" borderId="0" xfId="0" applyFont="1" applyFill="1" applyBorder="1" applyProtection="1"/>
    <xf numFmtId="0" fontId="9" fillId="38" borderId="0" xfId="1" applyNumberFormat="1" applyFont="1" applyFill="1" applyBorder="1" applyAlignment="1" applyProtection="1">
      <alignment horizontal="centerContinuous" vertical="center"/>
    </xf>
    <xf numFmtId="0" fontId="9" fillId="38" borderId="0" xfId="0" applyFont="1" applyFill="1" applyBorder="1" applyAlignment="1" applyProtection="1">
      <alignment horizontal="centerContinuous"/>
    </xf>
    <xf numFmtId="0" fontId="9" fillId="35" borderId="0" xfId="1" applyNumberFormat="1" applyFont="1" applyFill="1" applyBorder="1" applyAlignment="1" applyProtection="1">
      <alignment horizontal="centerContinuous" vertical="center"/>
    </xf>
    <xf numFmtId="0" fontId="9" fillId="35" borderId="0" xfId="0" applyFont="1" applyFill="1" applyBorder="1" applyAlignment="1" applyProtection="1"/>
    <xf numFmtId="164" fontId="4" fillId="35" borderId="0" xfId="1" applyFont="1" applyFill="1" applyBorder="1" applyProtection="1"/>
    <xf numFmtId="0" fontId="9" fillId="38" borderId="4" xfId="196" applyFont="1" applyFill="1" applyBorder="1" applyAlignment="1" applyProtection="1">
      <alignment horizontal="center" vertical="center" wrapText="1"/>
    </xf>
    <xf numFmtId="0" fontId="9" fillId="38" borderId="5" xfId="196" applyFont="1" applyFill="1" applyBorder="1" applyAlignment="1" applyProtection="1">
      <alignment horizontal="center" vertical="center" wrapText="1"/>
    </xf>
    <xf numFmtId="0" fontId="9" fillId="38" borderId="5" xfId="0" applyFont="1" applyFill="1" applyBorder="1" applyAlignment="1" applyProtection="1">
      <alignment horizontal="center" vertical="center" wrapText="1"/>
    </xf>
    <xf numFmtId="0" fontId="9" fillId="38" borderId="6" xfId="196" applyFont="1" applyFill="1" applyBorder="1" applyAlignment="1" applyProtection="1">
      <alignment horizontal="center" vertical="center" wrapText="1"/>
    </xf>
    <xf numFmtId="0" fontId="9" fillId="35" borderId="7" xfId="1" applyNumberFormat="1" applyFont="1" applyFill="1" applyBorder="1" applyAlignment="1" applyProtection="1">
      <alignment horizontal="centerContinuous" vertical="center"/>
    </xf>
    <xf numFmtId="0" fontId="9" fillId="35" borderId="7" xfId="1" applyNumberFormat="1" applyFont="1" applyFill="1" applyBorder="1" applyAlignment="1" applyProtection="1">
      <alignment vertical="center"/>
    </xf>
    <xf numFmtId="0" fontId="9" fillId="35" borderId="0" xfId="1" applyNumberFormat="1" applyFont="1" applyFill="1" applyBorder="1" applyAlignment="1" applyProtection="1">
      <alignment vertical="top"/>
    </xf>
    <xf numFmtId="0" fontId="9" fillId="35" borderId="8" xfId="1" applyNumberFormat="1" applyFont="1" applyFill="1" applyBorder="1" applyAlignment="1" applyProtection="1">
      <alignment vertical="top"/>
    </xf>
    <xf numFmtId="0" fontId="49" fillId="35" borderId="7" xfId="0" applyFont="1" applyFill="1" applyBorder="1" applyAlignment="1" applyProtection="1"/>
    <xf numFmtId="0" fontId="9" fillId="35" borderId="0" xfId="0" applyFont="1" applyFill="1" applyBorder="1" applyAlignment="1" applyProtection="1">
      <alignment vertical="top"/>
    </xf>
    <xf numFmtId="0" fontId="9" fillId="35" borderId="8" xfId="0" applyFont="1" applyFill="1" applyBorder="1" applyAlignment="1" applyProtection="1">
      <alignment vertical="top"/>
    </xf>
    <xf numFmtId="3" fontId="9" fillId="35" borderId="0" xfId="0" applyNumberFormat="1" applyFont="1" applyFill="1" applyBorder="1" applyAlignment="1" applyProtection="1">
      <alignment horizontal="center" vertical="top"/>
      <protection locked="0"/>
    </xf>
    <xf numFmtId="0" fontId="49" fillId="35" borderId="8" xfId="0" applyFont="1" applyFill="1" applyBorder="1" applyAlignment="1" applyProtection="1">
      <alignment vertical="top"/>
    </xf>
    <xf numFmtId="0" fontId="48" fillId="35" borderId="7" xfId="0" applyFont="1" applyFill="1" applyBorder="1" applyAlignment="1" applyProtection="1"/>
    <xf numFmtId="0" fontId="52" fillId="35" borderId="0" xfId="0" applyFont="1" applyFill="1" applyBorder="1" applyAlignment="1" applyProtection="1">
      <alignment vertical="top"/>
    </xf>
    <xf numFmtId="3" fontId="4" fillId="35" borderId="0" xfId="0" applyNumberFormat="1" applyFont="1" applyFill="1" applyBorder="1" applyAlignment="1" applyProtection="1">
      <alignment horizontal="center" vertical="top"/>
      <protection locked="0"/>
    </xf>
    <xf numFmtId="3" fontId="4" fillId="35" borderId="0" xfId="0" applyNumberFormat="1" applyFont="1" applyFill="1" applyBorder="1" applyAlignment="1" applyProtection="1">
      <alignment horizontal="right" vertical="top"/>
      <protection locked="0"/>
    </xf>
    <xf numFmtId="0" fontId="48" fillId="35" borderId="8" xfId="0" applyFont="1" applyFill="1" applyBorder="1" applyAlignment="1" applyProtection="1">
      <alignment vertical="top"/>
    </xf>
    <xf numFmtId="0" fontId="4" fillId="35" borderId="0" xfId="0" applyFont="1" applyFill="1" applyBorder="1" applyAlignment="1" applyProtection="1">
      <alignment vertical="top"/>
    </xf>
    <xf numFmtId="0" fontId="9" fillId="35" borderId="0" xfId="0" applyFont="1" applyFill="1" applyBorder="1" applyAlignment="1" applyProtection="1">
      <alignment horizontal="center" vertical="top"/>
      <protection locked="0"/>
    </xf>
    <xf numFmtId="0" fontId="9" fillId="35" borderId="0" xfId="0" applyFont="1" applyFill="1" applyBorder="1" applyAlignment="1" applyProtection="1">
      <alignment horizontal="right" vertical="top"/>
      <protection locked="0"/>
    </xf>
    <xf numFmtId="0" fontId="48" fillId="35" borderId="0" xfId="0" applyFont="1" applyFill="1" applyBorder="1" applyAlignment="1" applyProtection="1">
      <alignment vertical="top"/>
    </xf>
    <xf numFmtId="0" fontId="4" fillId="35" borderId="0" xfId="0" applyNumberFormat="1" applyFont="1" applyFill="1" applyBorder="1" applyAlignment="1" applyProtection="1">
      <alignment horizontal="right" vertical="top"/>
      <protection locked="0"/>
    </xf>
    <xf numFmtId="0" fontId="9" fillId="35" borderId="0" xfId="0" applyFont="1" applyFill="1" applyBorder="1" applyAlignment="1" applyProtection="1">
      <alignment horizontal="center" vertical="top"/>
    </xf>
    <xf numFmtId="0" fontId="9" fillId="35" borderId="0" xfId="0" applyFont="1" applyFill="1" applyBorder="1" applyAlignment="1" applyProtection="1">
      <alignment horizontal="right" vertical="top"/>
    </xf>
    <xf numFmtId="0" fontId="54" fillId="35" borderId="7" xfId="0" applyFont="1" applyFill="1" applyBorder="1" applyAlignment="1" applyProtection="1"/>
    <xf numFmtId="0" fontId="13" fillId="35" borderId="0" xfId="0" applyFont="1" applyFill="1" applyBorder="1" applyAlignment="1" applyProtection="1">
      <alignment vertical="top"/>
    </xf>
    <xf numFmtId="3" fontId="13" fillId="35" borderId="0" xfId="0" applyNumberFormat="1" applyFont="1" applyFill="1" applyBorder="1" applyAlignment="1" applyProtection="1">
      <alignment horizontal="center" vertical="top"/>
      <protection locked="0"/>
    </xf>
    <xf numFmtId="3" fontId="13" fillId="35" borderId="0" xfId="0" applyNumberFormat="1" applyFont="1" applyFill="1" applyBorder="1" applyAlignment="1" applyProtection="1">
      <alignment horizontal="right" vertical="top"/>
    </xf>
    <xf numFmtId="0" fontId="54" fillId="35" borderId="8" xfId="0" applyFont="1" applyFill="1" applyBorder="1" applyAlignment="1" applyProtection="1">
      <alignment vertical="top"/>
    </xf>
    <xf numFmtId="0" fontId="9" fillId="35" borderId="0" xfId="0" applyFont="1" applyFill="1" applyBorder="1" applyAlignment="1" applyProtection="1">
      <alignment horizontal="left" vertical="top"/>
    </xf>
    <xf numFmtId="0" fontId="48" fillId="35" borderId="0" xfId="0" applyFont="1" applyFill="1" applyBorder="1" applyAlignment="1" applyProtection="1">
      <alignment horizontal="center" vertical="top"/>
      <protection locked="0"/>
    </xf>
    <xf numFmtId="3" fontId="13" fillId="35" borderId="0" xfId="0" applyNumberFormat="1" applyFont="1" applyFill="1" applyBorder="1" applyAlignment="1" applyProtection="1">
      <alignment horizontal="center" vertical="top"/>
    </xf>
    <xf numFmtId="0" fontId="54" fillId="35" borderId="9" xfId="0" applyFont="1" applyFill="1" applyBorder="1" applyAlignment="1" applyProtection="1"/>
    <xf numFmtId="0" fontId="13" fillId="35" borderId="10" xfId="0" applyFont="1" applyFill="1" applyBorder="1" applyAlignment="1" applyProtection="1">
      <alignment vertical="top"/>
    </xf>
    <xf numFmtId="3" fontId="13" fillId="35" borderId="10" xfId="0" applyNumberFormat="1" applyFont="1" applyFill="1" applyBorder="1" applyAlignment="1" applyProtection="1">
      <alignment horizontal="center" vertical="top"/>
    </xf>
    <xf numFmtId="3" fontId="13" fillId="35" borderId="10" xfId="0" applyNumberFormat="1" applyFont="1" applyFill="1" applyBorder="1" applyAlignment="1" applyProtection="1">
      <alignment horizontal="right" vertical="top"/>
    </xf>
    <xf numFmtId="0" fontId="54" fillId="35" borderId="3" xfId="0" applyFont="1" applyFill="1" applyBorder="1" applyAlignment="1" applyProtection="1">
      <alignment vertical="top"/>
    </xf>
    <xf numFmtId="0" fontId="48" fillId="35" borderId="0" xfId="0" applyFont="1" applyFill="1" applyBorder="1" applyAlignment="1" applyProtection="1"/>
    <xf numFmtId="3" fontId="9" fillId="35" borderId="0" xfId="0" applyNumberFormat="1" applyFont="1" applyFill="1" applyBorder="1" applyAlignment="1" applyProtection="1">
      <alignment horizontal="center" vertical="center"/>
    </xf>
    <xf numFmtId="3" fontId="9" fillId="35" borderId="0" xfId="0" applyNumberFormat="1" applyFont="1" applyFill="1" applyBorder="1" applyAlignment="1" applyProtection="1">
      <alignment vertical="center"/>
    </xf>
    <xf numFmtId="0" fontId="4" fillId="35" borderId="0" xfId="0" applyFont="1" applyFill="1" applyBorder="1" applyAlignment="1" applyProtection="1"/>
    <xf numFmtId="0" fontId="48" fillId="35" borderId="0" xfId="0" applyFont="1" applyFill="1" applyProtection="1"/>
    <xf numFmtId="0" fontId="4" fillId="35" borderId="0" xfId="0" applyFont="1" applyFill="1" applyBorder="1" applyProtection="1"/>
    <xf numFmtId="43" fontId="4" fillId="35" borderId="0" xfId="56" applyFont="1" applyFill="1" applyBorder="1" applyProtection="1"/>
    <xf numFmtId="0" fontId="4" fillId="35" borderId="0" xfId="0" applyFont="1" applyFill="1" applyBorder="1" applyAlignment="1" applyProtection="1">
      <alignment vertical="center"/>
    </xf>
    <xf numFmtId="0" fontId="55" fillId="35" borderId="0" xfId="0" applyFont="1" applyFill="1" applyBorder="1" applyAlignment="1" applyProtection="1">
      <alignment horizontal="right"/>
    </xf>
    <xf numFmtId="0" fontId="4" fillId="35" borderId="0" xfId="0" applyFont="1" applyFill="1" applyBorder="1" applyAlignment="1" applyProtection="1">
      <alignment horizontal="right"/>
    </xf>
    <xf numFmtId="43" fontId="4" fillId="35" borderId="0" xfId="56" applyFont="1" applyFill="1" applyBorder="1" applyAlignment="1" applyProtection="1">
      <alignment vertical="top"/>
    </xf>
    <xf numFmtId="0" fontId="4" fillId="38" borderId="0" xfId="0" applyFont="1" applyFill="1"/>
    <xf numFmtId="165" fontId="9" fillId="38" borderId="4" xfId="56" applyNumberFormat="1" applyFont="1" applyFill="1" applyBorder="1" applyAlignment="1">
      <alignment horizontal="center" vertical="center" wrapText="1"/>
    </xf>
    <xf numFmtId="165" fontId="9" fillId="38" borderId="5" xfId="56" applyNumberFormat="1" applyFont="1" applyFill="1" applyBorder="1" applyAlignment="1">
      <alignment horizontal="center" vertical="center" wrapText="1"/>
    </xf>
    <xf numFmtId="165" fontId="9" fillId="38" borderId="6" xfId="56" applyNumberFormat="1" applyFont="1" applyFill="1" applyBorder="1" applyAlignment="1">
      <alignment horizontal="center" vertical="center" wrapText="1"/>
    </xf>
    <xf numFmtId="0" fontId="9" fillId="35" borderId="7" xfId="1" applyNumberFormat="1" applyFont="1" applyFill="1" applyBorder="1" applyAlignment="1">
      <alignment horizontal="centerContinuous" vertical="center"/>
    </xf>
    <xf numFmtId="0" fontId="9" fillId="35" borderId="8" xfId="1" applyNumberFormat="1" applyFont="1" applyFill="1" applyBorder="1" applyAlignment="1">
      <alignment horizontal="centerContinuous" vertical="center"/>
    </xf>
    <xf numFmtId="0" fontId="56" fillId="35" borderId="0" xfId="0" applyFont="1" applyFill="1" applyBorder="1" applyAlignment="1">
      <alignment horizontal="left" vertical="top"/>
    </xf>
    <xf numFmtId="0" fontId="9" fillId="35" borderId="8" xfId="0" applyFont="1" applyFill="1" applyBorder="1" applyAlignment="1">
      <alignment vertical="top" wrapText="1"/>
    </xf>
    <xf numFmtId="3" fontId="49" fillId="35" borderId="0" xfId="0" applyNumberFormat="1" applyFont="1" applyFill="1" applyBorder="1" applyAlignment="1" applyProtection="1">
      <alignment horizontal="right" vertical="top"/>
      <protection locked="0"/>
    </xf>
    <xf numFmtId="3" fontId="49" fillId="35" borderId="0" xfId="0" applyNumberFormat="1" applyFont="1" applyFill="1" applyBorder="1" applyAlignment="1" applyProtection="1">
      <alignment horizontal="right" vertical="top"/>
    </xf>
    <xf numFmtId="0" fontId="49" fillId="35" borderId="0" xfId="0" applyFont="1" applyFill="1" applyBorder="1" applyAlignment="1">
      <alignment horizontal="left" vertical="top" wrapText="1"/>
    </xf>
    <xf numFmtId="3" fontId="48" fillId="35" borderId="0" xfId="0" applyNumberFormat="1" applyFont="1" applyFill="1" applyBorder="1" applyAlignment="1">
      <alignment horizontal="right" vertical="top"/>
    </xf>
    <xf numFmtId="3" fontId="49" fillId="35" borderId="0" xfId="0" applyNumberFormat="1" applyFont="1" applyFill="1" applyBorder="1" applyAlignment="1">
      <alignment horizontal="right" vertical="top"/>
    </xf>
    <xf numFmtId="3" fontId="48" fillId="35" borderId="0" xfId="0" applyNumberFormat="1" applyFont="1" applyFill="1" applyBorder="1" applyAlignment="1" applyProtection="1">
      <alignment horizontal="right" vertical="top"/>
      <protection locked="0"/>
    </xf>
    <xf numFmtId="3" fontId="49" fillId="35" borderId="59" xfId="0" applyNumberFormat="1" applyFont="1" applyFill="1" applyBorder="1" applyAlignment="1">
      <alignment horizontal="right" vertical="top"/>
    </xf>
    <xf numFmtId="0" fontId="49" fillId="35" borderId="9" xfId="0" applyFont="1" applyFill="1" applyBorder="1" applyAlignment="1">
      <alignment vertical="top"/>
    </xf>
    <xf numFmtId="3" fontId="49" fillId="35" borderId="10" xfId="0" applyNumberFormat="1" applyFont="1" applyFill="1" applyBorder="1" applyAlignment="1">
      <alignment horizontal="right" vertical="top"/>
    </xf>
    <xf numFmtId="0" fontId="9" fillId="35" borderId="3" xfId="0" applyFont="1" applyFill="1" applyBorder="1" applyAlignment="1">
      <alignment vertical="top" wrapText="1"/>
    </xf>
    <xf numFmtId="0" fontId="48" fillId="35" borderId="5" xfId="0" applyFont="1" applyFill="1" applyBorder="1" applyAlignment="1">
      <alignment vertical="top"/>
    </xf>
    <xf numFmtId="0" fontId="9" fillId="35" borderId="5" xfId="0" applyFont="1" applyFill="1" applyBorder="1" applyAlignment="1">
      <alignment vertical="top" wrapText="1"/>
    </xf>
    <xf numFmtId="0" fontId="4" fillId="35" borderId="0" xfId="0" applyFont="1" applyFill="1"/>
    <xf numFmtId="0" fontId="4" fillId="35" borderId="0" xfId="0" applyFont="1" applyFill="1" applyAlignment="1">
      <alignment wrapText="1"/>
    </xf>
    <xf numFmtId="43" fontId="4" fillId="35" borderId="0" xfId="56" applyNumberFormat="1" applyFont="1" applyFill="1" applyAlignment="1">
      <alignment horizontal="center"/>
    </xf>
    <xf numFmtId="0" fontId="48" fillId="35" borderId="0" xfId="0" applyFont="1" applyFill="1" applyBorder="1" applyAlignment="1">
      <alignment horizontal="centerContinuous"/>
    </xf>
    <xf numFmtId="0" fontId="4" fillId="35" borderId="0" xfId="0" applyNumberFormat="1" applyFont="1" applyFill="1" applyBorder="1" applyAlignment="1" applyProtection="1">
      <protection locked="0"/>
    </xf>
    <xf numFmtId="0" fontId="9" fillId="35" borderId="0" xfId="196" applyFont="1" applyFill="1" applyBorder="1" applyAlignment="1">
      <alignment horizontal="center" vertical="top"/>
    </xf>
    <xf numFmtId="0" fontId="4" fillId="35" borderId="0" xfId="196" applyFont="1" applyFill="1" applyBorder="1" applyAlignment="1">
      <alignment horizontal="centerContinuous" vertical="center"/>
    </xf>
    <xf numFmtId="0" fontId="4" fillId="35" borderId="0" xfId="196" applyFont="1" applyFill="1" applyBorder="1" applyAlignment="1">
      <alignment horizontal="center" vertical="top"/>
    </xf>
    <xf numFmtId="0" fontId="50" fillId="38" borderId="4" xfId="0" applyFont="1" applyFill="1" applyBorder="1" applyAlignment="1">
      <alignment vertical="center"/>
    </xf>
    <xf numFmtId="0" fontId="4" fillId="38" borderId="5" xfId="0" applyFont="1" applyFill="1" applyBorder="1" applyAlignment="1">
      <alignment vertical="center"/>
    </xf>
    <xf numFmtId="0" fontId="4" fillId="38" borderId="6" xfId="0" applyFont="1" applyFill="1" applyBorder="1"/>
    <xf numFmtId="0" fontId="4" fillId="35" borderId="0" xfId="196" applyFont="1" applyFill="1" applyBorder="1" applyAlignment="1">
      <alignment vertical="top"/>
    </xf>
    <xf numFmtId="3" fontId="4" fillId="35" borderId="0" xfId="196" applyNumberFormat="1" applyFont="1" applyFill="1" applyBorder="1" applyAlignment="1">
      <alignment vertical="top"/>
    </xf>
    <xf numFmtId="3" fontId="9" fillId="35" borderId="0" xfId="196" applyNumberFormat="1" applyFont="1" applyFill="1" applyBorder="1" applyAlignment="1">
      <alignment vertical="top"/>
    </xf>
    <xf numFmtId="3" fontId="4" fillId="35" borderId="0" xfId="196" applyNumberFormat="1" applyFont="1" applyFill="1" applyBorder="1" applyAlignment="1" applyProtection="1">
      <alignment vertical="top"/>
      <protection locked="0"/>
    </xf>
    <xf numFmtId="0" fontId="4" fillId="35" borderId="0" xfId="196" applyFont="1" applyFill="1" applyBorder="1" applyAlignment="1">
      <alignment horizontal="left" vertical="top"/>
    </xf>
    <xf numFmtId="0" fontId="9" fillId="35" borderId="0" xfId="196" applyFont="1" applyFill="1" applyBorder="1" applyAlignment="1">
      <alignment horizontal="left" vertical="top"/>
    </xf>
    <xf numFmtId="3" fontId="9" fillId="35" borderId="0" xfId="196" applyNumberFormat="1" applyFont="1" applyFill="1" applyBorder="1" applyAlignment="1">
      <alignment horizontal="right" vertical="top" wrapText="1"/>
    </xf>
    <xf numFmtId="0" fontId="48" fillId="35" borderId="7" xfId="0" applyFont="1" applyFill="1" applyBorder="1" applyAlignment="1">
      <alignment horizontal="left" vertical="top" wrapText="1"/>
    </xf>
    <xf numFmtId="0" fontId="48" fillId="35" borderId="0" xfId="0" applyFont="1" applyFill="1" applyBorder="1" applyAlignment="1">
      <alignment horizontal="left" vertical="top" wrapText="1"/>
    </xf>
    <xf numFmtId="0" fontId="48" fillId="35" borderId="8" xfId="0" applyFont="1" applyFill="1" applyBorder="1" applyAlignment="1">
      <alignment horizontal="left" wrapText="1"/>
    </xf>
    <xf numFmtId="0" fontId="48" fillId="35" borderId="0" xfId="0" applyFont="1" applyFill="1" applyAlignment="1">
      <alignment horizontal="left" wrapText="1"/>
    </xf>
    <xf numFmtId="0" fontId="48" fillId="35" borderId="9" xfId="0" applyFont="1" applyFill="1" applyBorder="1" applyAlignment="1">
      <alignment vertical="top"/>
    </xf>
    <xf numFmtId="0" fontId="9" fillId="35" borderId="10" xfId="196" applyFont="1" applyFill="1" applyBorder="1" applyAlignment="1">
      <alignment vertical="top"/>
    </xf>
    <xf numFmtId="3" fontId="4" fillId="35" borderId="10" xfId="196" applyNumberFormat="1" applyFont="1" applyFill="1" applyBorder="1" applyAlignment="1">
      <alignment vertical="top"/>
    </xf>
    <xf numFmtId="43" fontId="48" fillId="35" borderId="10" xfId="56" applyFont="1" applyFill="1" applyBorder="1"/>
    <xf numFmtId="0" fontId="55" fillId="35" borderId="0" xfId="0" applyFont="1" applyFill="1" applyAlignment="1">
      <alignment horizontal="center"/>
    </xf>
    <xf numFmtId="43" fontId="4" fillId="35" borderId="0" xfId="56" applyFont="1" applyFill="1" applyBorder="1" applyAlignment="1" applyProtection="1">
      <protection locked="0"/>
    </xf>
    <xf numFmtId="0" fontId="48" fillId="0" borderId="0" xfId="0" applyFont="1"/>
    <xf numFmtId="0" fontId="49" fillId="38" borderId="4" xfId="0" applyFont="1" applyFill="1" applyBorder="1" applyAlignment="1">
      <alignment horizontal="center"/>
    </xf>
    <xf numFmtId="0" fontId="48" fillId="35" borderId="12" xfId="0" applyFont="1" applyFill="1" applyBorder="1"/>
    <xf numFmtId="0" fontId="48" fillId="0" borderId="13" xfId="0" applyFont="1" applyBorder="1"/>
    <xf numFmtId="0" fontId="48" fillId="0" borderId="11" xfId="0" applyFont="1" applyBorder="1"/>
    <xf numFmtId="0" fontId="48" fillId="0" borderId="0" xfId="0" applyFont="1" applyBorder="1"/>
    <xf numFmtId="0" fontId="48" fillId="0" borderId="8" xfId="0" applyFont="1" applyBorder="1"/>
    <xf numFmtId="0" fontId="48" fillId="0" borderId="10" xfId="0" applyFont="1" applyBorder="1"/>
    <xf numFmtId="0" fontId="48" fillId="0" borderId="3" xfId="0" applyFont="1" applyBorder="1"/>
    <xf numFmtId="0" fontId="57" fillId="0" borderId="0" xfId="0" applyFont="1" applyAlignment="1">
      <alignment horizontal="center"/>
    </xf>
    <xf numFmtId="0" fontId="58" fillId="0" borderId="0" xfId="0" applyFont="1"/>
    <xf numFmtId="0" fontId="9" fillId="35" borderId="0" xfId="0" applyFont="1" applyFill="1" applyBorder="1" applyAlignment="1">
      <alignment horizontal="left" vertical="center"/>
    </xf>
    <xf numFmtId="0" fontId="9" fillId="35" borderId="10" xfId="0" applyFont="1" applyFill="1" applyBorder="1" applyAlignment="1"/>
    <xf numFmtId="0" fontId="9" fillId="35" borderId="10" xfId="0" applyNumberFormat="1" applyFont="1" applyFill="1" applyBorder="1" applyAlignment="1" applyProtection="1">
      <protection locked="0"/>
    </xf>
    <xf numFmtId="0" fontId="59" fillId="35" borderId="0" xfId="0" applyFont="1" applyFill="1" applyBorder="1" applyAlignment="1">
      <alignment horizontal="right"/>
    </xf>
    <xf numFmtId="0" fontId="49" fillId="0" borderId="0" xfId="0" applyFont="1" applyAlignment="1">
      <alignment horizontal="justify"/>
    </xf>
    <xf numFmtId="0" fontId="47" fillId="0" borderId="0" xfId="0" applyFont="1" applyAlignment="1">
      <alignment horizontal="justify"/>
    </xf>
    <xf numFmtId="0" fontId="60" fillId="35" borderId="0" xfId="0" applyFont="1" applyFill="1" applyBorder="1"/>
    <xf numFmtId="0" fontId="49" fillId="35" borderId="0" xfId="0" applyFont="1" applyFill="1" applyBorder="1"/>
    <xf numFmtId="49" fontId="9" fillId="38" borderId="14" xfId="0" applyNumberFormat="1" applyFont="1" applyFill="1" applyBorder="1" applyAlignment="1">
      <alignment horizontal="left" vertical="center"/>
    </xf>
    <xf numFmtId="49" fontId="9" fillId="38" borderId="14" xfId="0" applyNumberFormat="1" applyFont="1" applyFill="1" applyBorder="1" applyAlignment="1">
      <alignment horizontal="center" vertical="center"/>
    </xf>
    <xf numFmtId="49" fontId="9" fillId="35" borderId="15" xfId="0" applyNumberFormat="1" applyFont="1" applyFill="1" applyBorder="1" applyAlignment="1">
      <alignment horizontal="left"/>
    </xf>
    <xf numFmtId="167" fontId="58" fillId="35" borderId="15" xfId="0" applyNumberFormat="1" applyFont="1" applyFill="1" applyBorder="1"/>
    <xf numFmtId="49" fontId="9" fillId="35" borderId="16" xfId="0" applyNumberFormat="1" applyFont="1" applyFill="1" applyBorder="1" applyAlignment="1">
      <alignment horizontal="left"/>
    </xf>
    <xf numFmtId="167" fontId="58" fillId="35" borderId="16" xfId="0" applyNumberFormat="1" applyFont="1" applyFill="1" applyBorder="1"/>
    <xf numFmtId="167" fontId="58" fillId="35" borderId="2" xfId="0" applyNumberFormat="1" applyFont="1" applyFill="1" applyBorder="1"/>
    <xf numFmtId="0" fontId="61" fillId="35" borderId="0" xfId="0" applyFont="1" applyFill="1" applyBorder="1"/>
    <xf numFmtId="167" fontId="48" fillId="35" borderId="16" xfId="0" applyNumberFormat="1" applyFont="1" applyFill="1" applyBorder="1"/>
    <xf numFmtId="167" fontId="48" fillId="35" borderId="2" xfId="0" applyNumberFormat="1" applyFont="1" applyFill="1" applyBorder="1"/>
    <xf numFmtId="49" fontId="9" fillId="35" borderId="0" xfId="0" applyNumberFormat="1" applyFont="1" applyFill="1" applyBorder="1" applyAlignment="1">
      <alignment horizontal="center" vertical="center"/>
    </xf>
    <xf numFmtId="0" fontId="49" fillId="35" borderId="0" xfId="0" applyFont="1" applyFill="1"/>
    <xf numFmtId="49" fontId="9" fillId="35" borderId="0" xfId="0" applyNumberFormat="1" applyFont="1" applyFill="1" applyBorder="1" applyAlignment="1">
      <alignment horizontal="left"/>
    </xf>
    <xf numFmtId="167" fontId="58" fillId="35" borderId="0" xfId="0" applyNumberFormat="1" applyFont="1" applyFill="1" applyBorder="1"/>
    <xf numFmtId="49" fontId="9" fillId="38" borderId="14" xfId="0" applyNumberFormat="1" applyFont="1" applyFill="1" applyBorder="1" applyAlignment="1">
      <alignment horizontal="center" vertical="center" wrapText="1"/>
    </xf>
    <xf numFmtId="49" fontId="9" fillId="35" borderId="7" xfId="0" applyNumberFormat="1" applyFont="1" applyFill="1" applyBorder="1" applyAlignment="1">
      <alignment horizontal="left"/>
    </xf>
    <xf numFmtId="167" fontId="58" fillId="35" borderId="8" xfId="0" applyNumberFormat="1" applyFont="1" applyFill="1" applyBorder="1"/>
    <xf numFmtId="49" fontId="9" fillId="35" borderId="9" xfId="0" applyNumberFormat="1" applyFont="1" applyFill="1" applyBorder="1" applyAlignment="1">
      <alignment horizontal="left"/>
    </xf>
    <xf numFmtId="167" fontId="58" fillId="35" borderId="10" xfId="0" applyNumberFormat="1" applyFont="1" applyFill="1" applyBorder="1"/>
    <xf numFmtId="167" fontId="58" fillId="35" borderId="3" xfId="0" applyNumberFormat="1" applyFont="1" applyFill="1" applyBorder="1"/>
    <xf numFmtId="167" fontId="9" fillId="38" borderId="4" xfId="0" applyNumberFormat="1" applyFont="1" applyFill="1" applyBorder="1"/>
    <xf numFmtId="167" fontId="9" fillId="38" borderId="5" xfId="0" applyNumberFormat="1" applyFont="1" applyFill="1" applyBorder="1"/>
    <xf numFmtId="167" fontId="9" fillId="38" borderId="6" xfId="0" applyNumberFormat="1" applyFont="1" applyFill="1" applyBorder="1"/>
    <xf numFmtId="167" fontId="9" fillId="35" borderId="0" xfId="0" applyNumberFormat="1" applyFont="1" applyFill="1" applyBorder="1"/>
    <xf numFmtId="168" fontId="48" fillId="35" borderId="15" xfId="0" applyNumberFormat="1" applyFont="1" applyFill="1" applyBorder="1"/>
    <xf numFmtId="167" fontId="48" fillId="35" borderId="15" xfId="0" applyNumberFormat="1" applyFont="1" applyFill="1" applyBorder="1"/>
    <xf numFmtId="0" fontId="48" fillId="38" borderId="14" xfId="0" applyFont="1" applyFill="1" applyBorder="1"/>
    <xf numFmtId="0" fontId="49" fillId="38" borderId="15" xfId="224" applyFont="1" applyFill="1" applyBorder="1" applyAlignment="1">
      <alignment horizontal="left" vertical="center" wrapText="1"/>
    </xf>
    <xf numFmtId="4" fontId="49" fillId="38" borderId="15" xfId="68" applyNumberFormat="1" applyFont="1" applyFill="1" applyBorder="1" applyAlignment="1">
      <alignment horizontal="center" vertical="center" wrapText="1"/>
    </xf>
    <xf numFmtId="0" fontId="49" fillId="38" borderId="60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wrapText="1"/>
    </xf>
    <xf numFmtId="0" fontId="48" fillId="0" borderId="15" xfId="0" applyFont="1" applyFill="1" applyBorder="1" applyAlignment="1">
      <alignment wrapText="1"/>
    </xf>
    <xf numFmtId="4" fontId="48" fillId="0" borderId="15" xfId="0" applyNumberFormat="1" applyFont="1" applyBorder="1" applyAlignment="1"/>
    <xf numFmtId="0" fontId="48" fillId="0" borderId="7" xfId="0" applyFont="1" applyFill="1" applyBorder="1" applyAlignment="1">
      <alignment wrapText="1"/>
    </xf>
    <xf numFmtId="0" fontId="48" fillId="0" borderId="16" xfId="0" applyFont="1" applyFill="1" applyBorder="1" applyAlignment="1">
      <alignment wrapText="1"/>
    </xf>
    <xf numFmtId="4" fontId="48" fillId="0" borderId="16" xfId="68" applyNumberFormat="1" applyFont="1" applyBorder="1" applyAlignment="1"/>
    <xf numFmtId="0" fontId="48" fillId="35" borderId="16" xfId="0" applyFont="1" applyFill="1" applyBorder="1"/>
    <xf numFmtId="0" fontId="48" fillId="35" borderId="2" xfId="0" applyFont="1" applyFill="1" applyBorder="1"/>
    <xf numFmtId="49" fontId="9" fillId="35" borderId="12" xfId="0" applyNumberFormat="1" applyFont="1" applyFill="1" applyBorder="1" applyAlignment="1">
      <alignment horizontal="left"/>
    </xf>
    <xf numFmtId="49" fontId="48" fillId="0" borderId="15" xfId="0" applyNumberFormat="1" applyFont="1" applyFill="1" applyBorder="1" applyAlignment="1">
      <alignment wrapText="1"/>
    </xf>
    <xf numFmtId="4" fontId="48" fillId="0" borderId="13" xfId="68" applyNumberFormat="1" applyFont="1" applyFill="1" applyBorder="1" applyAlignment="1">
      <alignment wrapText="1"/>
    </xf>
    <xf numFmtId="4" fontId="48" fillId="0" borderId="15" xfId="68" applyNumberFormat="1" applyFont="1" applyFill="1" applyBorder="1" applyAlignment="1">
      <alignment wrapText="1"/>
    </xf>
    <xf numFmtId="49" fontId="48" fillId="0" borderId="7" xfId="0" applyNumberFormat="1" applyFont="1" applyFill="1" applyBorder="1" applyAlignment="1">
      <alignment wrapText="1"/>
    </xf>
    <xf numFmtId="49" fontId="48" fillId="0" borderId="16" xfId="0" applyNumberFormat="1" applyFont="1" applyFill="1" applyBorder="1" applyAlignment="1">
      <alignment wrapText="1"/>
    </xf>
    <xf numFmtId="4" fontId="48" fillId="0" borderId="0" xfId="68" applyNumberFormat="1" applyFont="1" applyFill="1" applyBorder="1" applyAlignment="1">
      <alignment wrapText="1"/>
    </xf>
    <xf numFmtId="4" fontId="48" fillId="0" borderId="16" xfId="68" applyNumberFormat="1" applyFont="1" applyFill="1" applyBorder="1" applyAlignment="1">
      <alignment wrapText="1"/>
    </xf>
    <xf numFmtId="49" fontId="48" fillId="0" borderId="9" xfId="0" applyNumberFormat="1" applyFont="1" applyFill="1" applyBorder="1" applyAlignment="1">
      <alignment wrapText="1"/>
    </xf>
    <xf numFmtId="49" fontId="48" fillId="0" borderId="2" xfId="0" applyNumberFormat="1" applyFont="1" applyFill="1" applyBorder="1" applyAlignment="1">
      <alignment wrapText="1"/>
    </xf>
    <xf numFmtId="4" fontId="48" fillId="0" borderId="10" xfId="68" applyNumberFormat="1" applyFont="1" applyFill="1" applyBorder="1" applyAlignment="1">
      <alignment wrapText="1"/>
    </xf>
    <xf numFmtId="4" fontId="48" fillId="0" borderId="2" xfId="68" applyNumberFormat="1" applyFont="1" applyFill="1" applyBorder="1" applyAlignment="1">
      <alignment wrapText="1"/>
    </xf>
    <xf numFmtId="49" fontId="9" fillId="38" borderId="15" xfId="0" applyNumberFormat="1" applyFont="1" applyFill="1" applyBorder="1" applyAlignment="1">
      <alignment horizontal="center" vertical="center"/>
    </xf>
    <xf numFmtId="0" fontId="49" fillId="38" borderId="14" xfId="224" applyFont="1" applyFill="1" applyBorder="1" applyAlignment="1">
      <alignment horizontal="left" vertical="center" wrapText="1"/>
    </xf>
    <xf numFmtId="4" fontId="49" fillId="38" borderId="14" xfId="68" applyNumberFormat="1" applyFont="1" applyFill="1" applyBorder="1" applyAlignment="1">
      <alignment horizontal="center" vertical="center" wrapText="1"/>
    </xf>
    <xf numFmtId="167" fontId="58" fillId="35" borderId="11" xfId="0" applyNumberFormat="1" applyFont="1" applyFill="1" applyBorder="1"/>
    <xf numFmtId="169" fontId="48" fillId="35" borderId="0" xfId="0" applyNumberFormat="1" applyFont="1" applyFill="1" applyBorder="1"/>
    <xf numFmtId="168" fontId="58" fillId="35" borderId="11" xfId="0" applyNumberFormat="1" applyFont="1" applyFill="1" applyBorder="1"/>
    <xf numFmtId="168" fontId="58" fillId="35" borderId="8" xfId="0" applyNumberFormat="1" applyFont="1" applyFill="1" applyBorder="1"/>
    <xf numFmtId="0" fontId="48" fillId="0" borderId="0" xfId="0" applyFont="1" applyBorder="1" applyAlignment="1"/>
    <xf numFmtId="0" fontId="48" fillId="0" borderId="0" xfId="0" applyFont="1" applyAlignment="1"/>
    <xf numFmtId="0" fontId="49" fillId="35" borderId="0" xfId="360" applyFont="1" applyFill="1"/>
    <xf numFmtId="0" fontId="49" fillId="35" borderId="0" xfId="360" applyFont="1" applyFill="1" applyBorder="1"/>
    <xf numFmtId="0" fontId="49" fillId="35" borderId="0" xfId="360" applyFont="1" applyFill="1" applyBorder="1" applyAlignment="1">
      <alignment horizontal="center"/>
    </xf>
    <xf numFmtId="0" fontId="49" fillId="35" borderId="0" xfId="360" applyFont="1" applyFill="1" applyAlignment="1">
      <alignment horizontal="center"/>
    </xf>
    <xf numFmtId="0" fontId="49" fillId="35" borderId="0" xfId="360" applyFont="1" applyFill="1" applyAlignment="1"/>
    <xf numFmtId="37" fontId="9" fillId="38" borderId="14" xfId="360" applyNumberFormat="1" applyFont="1" applyFill="1" applyBorder="1" applyAlignment="1">
      <alignment horizontal="center" wrapText="1"/>
    </xf>
    <xf numFmtId="0" fontId="48" fillId="35" borderId="0" xfId="360" applyFont="1" applyFill="1"/>
    <xf numFmtId="0" fontId="14" fillId="35" borderId="12" xfId="360" applyFont="1" applyFill="1" applyBorder="1"/>
    <xf numFmtId="0" fontId="14" fillId="35" borderId="13" xfId="360" applyFont="1" applyFill="1" applyBorder="1"/>
    <xf numFmtId="0" fontId="14" fillId="35" borderId="11" xfId="360" applyFont="1" applyFill="1" applyBorder="1"/>
    <xf numFmtId="43" fontId="14" fillId="35" borderId="11" xfId="56" applyFont="1" applyFill="1" applyBorder="1" applyAlignment="1">
      <alignment horizontal="center"/>
    </xf>
    <xf numFmtId="43" fontId="14" fillId="35" borderId="15" xfId="56" applyFont="1" applyFill="1" applyBorder="1" applyAlignment="1">
      <alignment horizontal="center"/>
    </xf>
    <xf numFmtId="43" fontId="62" fillId="35" borderId="16" xfId="56" applyFont="1" applyFill="1" applyBorder="1" applyAlignment="1">
      <alignment vertical="center" wrapText="1"/>
    </xf>
    <xf numFmtId="0" fontId="14" fillId="35" borderId="7" xfId="360" applyFont="1" applyFill="1" applyBorder="1" applyAlignment="1">
      <alignment horizontal="center" vertical="center"/>
    </xf>
    <xf numFmtId="0" fontId="15" fillId="35" borderId="0" xfId="360" applyFont="1" applyFill="1"/>
    <xf numFmtId="0" fontId="14" fillId="35" borderId="9" xfId="360" applyFont="1" applyFill="1" applyBorder="1" applyAlignment="1">
      <alignment horizontal="center" vertical="center"/>
    </xf>
    <xf numFmtId="0" fontId="14" fillId="35" borderId="10" xfId="360" applyFont="1" applyFill="1" applyBorder="1" applyAlignment="1">
      <alignment horizontal="center" vertical="center"/>
    </xf>
    <xf numFmtId="0" fontId="14" fillId="35" borderId="3" xfId="360" applyFont="1" applyFill="1" applyBorder="1" applyAlignment="1">
      <alignment wrapText="1"/>
    </xf>
    <xf numFmtId="43" fontId="14" fillId="35" borderId="3" xfId="56" applyFont="1" applyFill="1" applyBorder="1" applyAlignment="1">
      <alignment horizontal="center"/>
    </xf>
    <xf numFmtId="43" fontId="14" fillId="35" borderId="2" xfId="56" applyFont="1" applyFill="1" applyBorder="1" applyAlignment="1">
      <alignment horizontal="center"/>
    </xf>
    <xf numFmtId="0" fontId="15" fillId="35" borderId="4" xfId="360" applyFont="1" applyFill="1" applyBorder="1" applyAlignment="1">
      <alignment horizontal="centerContinuous"/>
    </xf>
    <xf numFmtId="0" fontId="15" fillId="35" borderId="5" xfId="360" applyFont="1" applyFill="1" applyBorder="1" applyAlignment="1">
      <alignment horizontal="centerContinuous"/>
    </xf>
    <xf numFmtId="0" fontId="15" fillId="35" borderId="6" xfId="360" applyFont="1" applyFill="1" applyBorder="1" applyAlignment="1">
      <alignment horizontal="left" wrapText="1"/>
    </xf>
    <xf numFmtId="0" fontId="4" fillId="35" borderId="13" xfId="0" applyFont="1" applyFill="1" applyBorder="1" applyAlignment="1">
      <alignment vertical="top" wrapText="1"/>
    </xf>
    <xf numFmtId="43" fontId="4" fillId="35" borderId="13" xfId="56" applyFont="1" applyFill="1" applyBorder="1" applyAlignment="1">
      <alignment vertical="top" wrapText="1"/>
    </xf>
    <xf numFmtId="0" fontId="15" fillId="35" borderId="0" xfId="360" applyFont="1" applyFill="1" applyBorder="1" applyAlignment="1">
      <alignment horizontal="left"/>
    </xf>
    <xf numFmtId="43" fontId="63" fillId="35" borderId="16" xfId="56" applyFont="1" applyFill="1" applyBorder="1" applyAlignment="1">
      <alignment vertical="center" wrapText="1"/>
    </xf>
    <xf numFmtId="0" fontId="49" fillId="0" borderId="0" xfId="0" applyFont="1"/>
    <xf numFmtId="0" fontId="9" fillId="38" borderId="14" xfId="0" applyFont="1" applyFill="1" applyBorder="1" applyAlignment="1">
      <alignment horizontal="center" vertical="center" wrapText="1"/>
    </xf>
    <xf numFmtId="0" fontId="48" fillId="35" borderId="7" xfId="0" applyFont="1" applyFill="1" applyBorder="1" applyAlignment="1">
      <alignment horizontal="justify" vertical="center" wrapText="1"/>
    </xf>
    <xf numFmtId="0" fontId="48" fillId="35" borderId="8" xfId="0" applyFont="1" applyFill="1" applyBorder="1" applyAlignment="1">
      <alignment horizontal="justify" vertical="center" wrapText="1"/>
    </xf>
    <xf numFmtId="0" fontId="48" fillId="35" borderId="16" xfId="0" applyFont="1" applyFill="1" applyBorder="1" applyAlignment="1">
      <alignment horizontal="justify" vertical="center" wrapText="1"/>
    </xf>
    <xf numFmtId="0" fontId="48" fillId="35" borderId="7" xfId="0" applyFont="1" applyFill="1" applyBorder="1" applyAlignment="1">
      <alignment horizontal="justify" vertical="top" wrapText="1"/>
    </xf>
    <xf numFmtId="43" fontId="48" fillId="35" borderId="16" xfId="56" applyFont="1" applyFill="1" applyBorder="1" applyAlignment="1">
      <alignment horizontal="right" vertical="top" wrapText="1"/>
    </xf>
    <xf numFmtId="0" fontId="48" fillId="35" borderId="8" xfId="0" applyFont="1" applyFill="1" applyBorder="1" applyAlignment="1">
      <alignment horizontal="justify" vertical="top" wrapText="1"/>
    </xf>
    <xf numFmtId="0" fontId="48" fillId="35" borderId="9" xfId="0" applyFont="1" applyFill="1" applyBorder="1" applyAlignment="1">
      <alignment horizontal="justify" vertical="top" wrapText="1"/>
    </xf>
    <xf numFmtId="0" fontId="48" fillId="35" borderId="3" xfId="0" applyFont="1" applyFill="1" applyBorder="1" applyAlignment="1">
      <alignment horizontal="justify" vertical="top" wrapText="1"/>
    </xf>
    <xf numFmtId="43" fontId="48" fillId="35" borderId="2" xfId="56" applyFont="1" applyFill="1" applyBorder="1" applyAlignment="1">
      <alignment horizontal="justify" vertical="top" wrapText="1"/>
    </xf>
    <xf numFmtId="0" fontId="49" fillId="35" borderId="9" xfId="0" applyFont="1" applyFill="1" applyBorder="1" applyAlignment="1">
      <alignment horizontal="justify" vertical="top" wrapText="1"/>
    </xf>
    <xf numFmtId="0" fontId="49" fillId="35" borderId="3" xfId="0" applyFont="1" applyFill="1" applyBorder="1" applyAlignment="1">
      <alignment horizontal="justify" vertical="top" wrapText="1"/>
    </xf>
    <xf numFmtId="43" fontId="49" fillId="35" borderId="2" xfId="56" applyFont="1" applyFill="1" applyBorder="1" applyAlignment="1">
      <alignment horizontal="right" vertical="top" wrapText="1"/>
    </xf>
    <xf numFmtId="0" fontId="48" fillId="35" borderId="12" xfId="0" applyFont="1" applyFill="1" applyBorder="1" applyAlignment="1">
      <alignment horizontal="justify" vertical="center" wrapText="1"/>
    </xf>
    <xf numFmtId="0" fontId="48" fillId="35" borderId="11" xfId="0" applyFont="1" applyFill="1" applyBorder="1" applyAlignment="1">
      <alignment horizontal="justify" vertical="center" wrapText="1"/>
    </xf>
    <xf numFmtId="43" fontId="48" fillId="35" borderId="15" xfId="56" applyFont="1" applyFill="1" applyBorder="1" applyAlignment="1">
      <alignment horizontal="justify" vertical="center" wrapText="1"/>
    </xf>
    <xf numFmtId="0" fontId="49" fillId="35" borderId="8" xfId="0" applyFont="1" applyFill="1" applyBorder="1" applyAlignment="1">
      <alignment horizontal="justify" vertical="center" wrapText="1"/>
    </xf>
    <xf numFmtId="43" fontId="48" fillId="35" borderId="16" xfId="56" applyFont="1" applyFill="1" applyBorder="1" applyAlignment="1">
      <alignment horizontal="right" vertical="center" wrapText="1"/>
    </xf>
    <xf numFmtId="0" fontId="49" fillId="35" borderId="7" xfId="0" applyFont="1" applyFill="1" applyBorder="1" applyAlignment="1">
      <alignment horizontal="justify" vertical="center" wrapText="1"/>
    </xf>
    <xf numFmtId="0" fontId="49" fillId="35" borderId="9" xfId="0" applyFont="1" applyFill="1" applyBorder="1" applyAlignment="1">
      <alignment horizontal="justify" vertical="center" wrapText="1"/>
    </xf>
    <xf numFmtId="0" fontId="49" fillId="35" borderId="3" xfId="0" applyFont="1" applyFill="1" applyBorder="1" applyAlignment="1">
      <alignment horizontal="justify" vertical="center" wrapText="1"/>
    </xf>
    <xf numFmtId="43" fontId="48" fillId="35" borderId="2" xfId="56" applyFont="1" applyFill="1" applyBorder="1" applyAlignment="1">
      <alignment horizontal="justify" vertical="center" wrapText="1"/>
    </xf>
    <xf numFmtId="43" fontId="49" fillId="35" borderId="2" xfId="56" applyFont="1" applyFill="1" applyBorder="1" applyAlignment="1">
      <alignment horizontal="right" vertical="center" wrapText="1"/>
    </xf>
    <xf numFmtId="0" fontId="55" fillId="0" borderId="0" xfId="0" applyFont="1" applyAlignment="1">
      <alignment horizontal="center"/>
    </xf>
    <xf numFmtId="43" fontId="49" fillId="35" borderId="16" xfId="56" applyFont="1" applyFill="1" applyBorder="1" applyAlignment="1">
      <alignment horizontal="right" vertical="center" wrapText="1"/>
    </xf>
    <xf numFmtId="0" fontId="62" fillId="35" borderId="7" xfId="0" applyFont="1" applyFill="1" applyBorder="1" applyAlignment="1">
      <alignment horizontal="center" vertical="center" wrapText="1"/>
    </xf>
    <xf numFmtId="0" fontId="62" fillId="35" borderId="0" xfId="0" applyFont="1" applyFill="1" applyBorder="1" applyAlignment="1">
      <alignment vertical="center" wrapText="1"/>
    </xf>
    <xf numFmtId="0" fontId="49" fillId="35" borderId="4" xfId="0" applyFont="1" applyFill="1" applyBorder="1" applyAlignment="1">
      <alignment horizontal="justify" vertical="center" wrapText="1"/>
    </xf>
    <xf numFmtId="0" fontId="49" fillId="35" borderId="6" xfId="0" applyFont="1" applyFill="1" applyBorder="1" applyAlignment="1">
      <alignment horizontal="justify" vertical="center" wrapText="1"/>
    </xf>
    <xf numFmtId="43" fontId="49" fillId="35" borderId="14" xfId="56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10" xfId="0" applyFont="1" applyFill="1" applyBorder="1"/>
    <xf numFmtId="0" fontId="4" fillId="0" borderId="0" xfId="0" applyFont="1" applyFill="1"/>
    <xf numFmtId="0" fontId="48" fillId="35" borderId="12" xfId="0" applyFont="1" applyFill="1" applyBorder="1" applyAlignment="1">
      <alignment horizontal="left" vertical="center" wrapText="1"/>
    </xf>
    <xf numFmtId="0" fontId="48" fillId="35" borderId="15" xfId="0" applyFont="1" applyFill="1" applyBorder="1" applyAlignment="1">
      <alignment horizontal="justify" vertical="center" wrapText="1"/>
    </xf>
    <xf numFmtId="43" fontId="49" fillId="35" borderId="16" xfId="0" applyNumberFormat="1" applyFont="1" applyFill="1" applyBorder="1" applyAlignment="1">
      <alignment horizontal="right" vertical="top" wrapText="1"/>
    </xf>
    <xf numFmtId="0" fontId="48" fillId="0" borderId="0" xfId="0" applyFont="1" applyAlignment="1">
      <alignment vertical="top"/>
    </xf>
    <xf numFmtId="0" fontId="48" fillId="35" borderId="7" xfId="0" applyFont="1" applyFill="1" applyBorder="1" applyAlignment="1">
      <alignment horizontal="left" vertical="top"/>
    </xf>
    <xf numFmtId="0" fontId="48" fillId="35" borderId="8" xfId="0" applyFont="1" applyFill="1" applyBorder="1" applyAlignment="1">
      <alignment horizontal="justify" vertical="top"/>
    </xf>
    <xf numFmtId="0" fontId="48" fillId="35" borderId="16" xfId="0" applyFont="1" applyFill="1" applyBorder="1" applyAlignment="1">
      <alignment horizontal="right" vertical="top" wrapText="1"/>
    </xf>
    <xf numFmtId="43" fontId="49" fillId="35" borderId="16" xfId="56" applyFont="1" applyFill="1" applyBorder="1" applyAlignment="1">
      <alignment horizontal="right" vertical="top"/>
    </xf>
    <xf numFmtId="0" fontId="49" fillId="35" borderId="0" xfId="0" applyFont="1" applyFill="1" applyAlignment="1">
      <alignment vertical="top"/>
    </xf>
    <xf numFmtId="0" fontId="49" fillId="0" borderId="0" xfId="0" applyFont="1" applyAlignment="1">
      <alignment vertical="top"/>
    </xf>
    <xf numFmtId="0" fontId="48" fillId="35" borderId="16" xfId="0" applyFont="1" applyFill="1" applyBorder="1" applyAlignment="1">
      <alignment horizontal="right" vertical="top"/>
    </xf>
    <xf numFmtId="43" fontId="48" fillId="35" borderId="16" xfId="56" applyFont="1" applyFill="1" applyBorder="1" applyAlignment="1">
      <alignment horizontal="right" vertical="top"/>
    </xf>
    <xf numFmtId="0" fontId="48" fillId="35" borderId="9" xfId="0" applyFont="1" applyFill="1" applyBorder="1" applyAlignment="1">
      <alignment horizontal="left" vertical="top"/>
    </xf>
    <xf numFmtId="0" fontId="48" fillId="35" borderId="3" xfId="0" applyFont="1" applyFill="1" applyBorder="1" applyAlignment="1">
      <alignment vertical="top"/>
    </xf>
    <xf numFmtId="43" fontId="48" fillId="35" borderId="2" xfId="56" applyFont="1" applyFill="1" applyBorder="1" applyAlignment="1">
      <alignment horizontal="right" vertical="top"/>
    </xf>
    <xf numFmtId="0" fontId="49" fillId="35" borderId="9" xfId="0" applyFont="1" applyFill="1" applyBorder="1" applyAlignment="1">
      <alignment horizontal="left" vertical="top"/>
    </xf>
    <xf numFmtId="0" fontId="49" fillId="35" borderId="3" xfId="0" applyFont="1" applyFill="1" applyBorder="1" applyAlignment="1">
      <alignment vertical="top"/>
    </xf>
    <xf numFmtId="43" fontId="49" fillId="35" borderId="2" xfId="56" applyFont="1" applyFill="1" applyBorder="1" applyAlignment="1">
      <alignment horizontal="right" vertical="top"/>
    </xf>
    <xf numFmtId="0" fontId="64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9" fillId="39" borderId="14" xfId="0" applyFont="1" applyFill="1" applyBorder="1" applyAlignment="1">
      <alignment horizontal="center"/>
    </xf>
    <xf numFmtId="0" fontId="48" fillId="35" borderId="14" xfId="0" applyFont="1" applyFill="1" applyBorder="1"/>
    <xf numFmtId="0" fontId="50" fillId="35" borderId="14" xfId="0" applyFont="1" applyFill="1" applyBorder="1"/>
    <xf numFmtId="0" fontId="48" fillId="35" borderId="14" xfId="0" applyFont="1" applyFill="1" applyBorder="1" applyAlignment="1">
      <alignment horizontal="center"/>
    </xf>
    <xf numFmtId="0" fontId="48" fillId="35" borderId="2" xfId="0" applyFont="1" applyFill="1" applyBorder="1" applyAlignment="1">
      <alignment horizontal="center"/>
    </xf>
    <xf numFmtId="0" fontId="48" fillId="35" borderId="14" xfId="0" applyFont="1" applyFill="1" applyBorder="1" applyAlignment="1">
      <alignment horizontal="right"/>
    </xf>
    <xf numFmtId="0" fontId="9" fillId="35" borderId="10" xfId="0" applyFont="1" applyFill="1" applyBorder="1" applyAlignment="1">
      <alignment horizontal="left"/>
    </xf>
    <xf numFmtId="0" fontId="9" fillId="39" borderId="14" xfId="0" applyFont="1" applyFill="1" applyBorder="1" applyAlignment="1">
      <alignment horizontal="center" vertical="center" wrapText="1"/>
    </xf>
    <xf numFmtId="0" fontId="48" fillId="35" borderId="17" xfId="0" applyFont="1" applyFill="1" applyBorder="1" applyAlignment="1">
      <alignment horizontal="justify" vertical="center" wrapText="1"/>
    </xf>
    <xf numFmtId="0" fontId="49" fillId="35" borderId="18" xfId="0" applyFont="1" applyFill="1" applyBorder="1" applyAlignment="1">
      <alignment horizontal="justify" vertical="center" wrapText="1"/>
    </xf>
    <xf numFmtId="0" fontId="48" fillId="35" borderId="0" xfId="0" applyFont="1" applyFill="1" applyBorder="1" applyAlignment="1">
      <alignment horizontal="right" vertical="center" wrapText="1"/>
    </xf>
    <xf numFmtId="0" fontId="48" fillId="35" borderId="19" xfId="0" applyFont="1" applyFill="1" applyBorder="1" applyAlignment="1">
      <alignment horizontal="right" vertical="center" wrapText="1"/>
    </xf>
    <xf numFmtId="0" fontId="49" fillId="35" borderId="17" xfId="0" applyFont="1" applyFill="1" applyBorder="1" applyAlignment="1">
      <alignment horizontal="justify" vertical="center" wrapText="1"/>
    </xf>
    <xf numFmtId="0" fontId="48" fillId="35" borderId="20" xfId="0" applyFont="1" applyFill="1" applyBorder="1" applyAlignment="1">
      <alignment horizontal="right" vertical="center" wrapText="1"/>
    </xf>
    <xf numFmtId="0" fontId="48" fillId="35" borderId="21" xfId="0" applyFont="1" applyFill="1" applyBorder="1" applyAlignment="1">
      <alignment horizontal="right" vertical="center" wrapText="1"/>
    </xf>
    <xf numFmtId="0" fontId="48" fillId="35" borderId="22" xfId="0" applyFont="1" applyFill="1" applyBorder="1" applyAlignment="1">
      <alignment horizontal="justify" vertical="center" wrapText="1"/>
    </xf>
    <xf numFmtId="0" fontId="49" fillId="35" borderId="23" xfId="0" applyFont="1" applyFill="1" applyBorder="1" applyAlignment="1">
      <alignment horizontal="justify" vertical="center" wrapText="1"/>
    </xf>
    <xf numFmtId="0" fontId="48" fillId="35" borderId="24" xfId="0" applyFont="1" applyFill="1" applyBorder="1" applyAlignment="1">
      <alignment horizontal="justify" vertical="center" wrapText="1"/>
    </xf>
    <xf numFmtId="0" fontId="48" fillId="35" borderId="25" xfId="0" applyFont="1" applyFill="1" applyBorder="1" applyAlignment="1">
      <alignment horizontal="justify" vertical="center" wrapText="1"/>
    </xf>
    <xf numFmtId="0" fontId="48" fillId="35" borderId="26" xfId="0" applyFont="1" applyFill="1" applyBorder="1" applyAlignment="1">
      <alignment horizontal="justify" vertical="center" wrapText="1"/>
    </xf>
    <xf numFmtId="0" fontId="48" fillId="35" borderId="27" xfId="0" applyFont="1" applyFill="1" applyBorder="1" applyAlignment="1">
      <alignment horizontal="justify" vertical="center" wrapText="1"/>
    </xf>
    <xf numFmtId="0" fontId="48" fillId="35" borderId="0" xfId="0" applyFont="1" applyFill="1" applyBorder="1" applyAlignment="1">
      <alignment horizontal="justify" vertical="center" wrapText="1"/>
    </xf>
    <xf numFmtId="0" fontId="49" fillId="35" borderId="22" xfId="0" applyFont="1" applyFill="1" applyBorder="1" applyAlignment="1">
      <alignment horizontal="justify" vertical="center" wrapText="1"/>
    </xf>
    <xf numFmtId="0" fontId="49" fillId="35" borderId="20" xfId="0" applyFont="1" applyFill="1" applyBorder="1" applyAlignment="1">
      <alignment horizontal="justify" vertical="center" wrapText="1"/>
    </xf>
    <xf numFmtId="0" fontId="9" fillId="39" borderId="28" xfId="0" applyFont="1" applyFill="1" applyBorder="1" applyAlignment="1">
      <alignment horizontal="center" vertical="center" wrapText="1"/>
    </xf>
    <xf numFmtId="0" fontId="9" fillId="39" borderId="29" xfId="0" applyFont="1" applyFill="1" applyBorder="1" applyAlignment="1">
      <alignment horizontal="center" vertical="center" wrapText="1"/>
    </xf>
    <xf numFmtId="0" fontId="49" fillId="35" borderId="0" xfId="0" applyFont="1" applyFill="1" applyBorder="1" applyAlignment="1">
      <alignment horizontal="justify" vertical="center" wrapText="1"/>
    </xf>
    <xf numFmtId="0" fontId="49" fillId="35" borderId="28" xfId="0" applyFont="1" applyFill="1" applyBorder="1" applyAlignment="1">
      <alignment horizontal="right" vertical="center" wrapText="1"/>
    </xf>
    <xf numFmtId="0" fontId="49" fillId="35" borderId="29" xfId="0" applyFont="1" applyFill="1" applyBorder="1" applyAlignment="1">
      <alignment horizontal="right" vertical="center" wrapText="1"/>
    </xf>
    <xf numFmtId="0" fontId="48" fillId="35" borderId="8" xfId="0" applyFont="1" applyFill="1" applyBorder="1" applyAlignment="1">
      <alignment horizontal="right" vertical="center" wrapText="1"/>
    </xf>
    <xf numFmtId="0" fontId="48" fillId="35" borderId="16" xfId="0" applyFont="1" applyFill="1" applyBorder="1" applyAlignment="1">
      <alignment horizontal="right" vertical="center" wrapText="1"/>
    </xf>
    <xf numFmtId="0" fontId="49" fillId="35" borderId="8" xfId="0" applyFont="1" applyFill="1" applyBorder="1" applyAlignment="1">
      <alignment horizontal="right" vertical="center" wrapText="1"/>
    </xf>
    <xf numFmtId="0" fontId="49" fillId="35" borderId="16" xfId="0" applyFont="1" applyFill="1" applyBorder="1" applyAlignment="1">
      <alignment horizontal="right" vertical="center" wrapText="1"/>
    </xf>
    <xf numFmtId="0" fontId="48" fillId="35" borderId="9" xfId="0" applyFont="1" applyFill="1" applyBorder="1" applyAlignment="1">
      <alignment horizontal="justify" vertical="center" wrapText="1"/>
    </xf>
    <xf numFmtId="0" fontId="48" fillId="35" borderId="10" xfId="0" applyFont="1" applyFill="1" applyBorder="1" applyAlignment="1">
      <alignment horizontal="justify" vertical="center" wrapText="1"/>
    </xf>
    <xf numFmtId="0" fontId="48" fillId="35" borderId="3" xfId="0" applyFont="1" applyFill="1" applyBorder="1" applyAlignment="1">
      <alignment horizontal="justify" vertical="center" wrapText="1"/>
    </xf>
    <xf numFmtId="0" fontId="48" fillId="35" borderId="3" xfId="0" applyFont="1" applyFill="1" applyBorder="1" applyAlignment="1">
      <alignment horizontal="right" vertical="center" wrapText="1"/>
    </xf>
    <xf numFmtId="0" fontId="48" fillId="35" borderId="2" xfId="0" applyFont="1" applyFill="1" applyBorder="1" applyAlignment="1">
      <alignment horizontal="right" vertical="center" wrapText="1"/>
    </xf>
    <xf numFmtId="0" fontId="49" fillId="35" borderId="2" xfId="0" applyFont="1" applyFill="1" applyBorder="1" applyAlignment="1">
      <alignment horizontal="right" vertical="center" wrapText="1"/>
    </xf>
    <xf numFmtId="0" fontId="9" fillId="38" borderId="15" xfId="0" applyFont="1" applyFill="1" applyBorder="1" applyAlignment="1">
      <alignment horizontal="center" vertical="center" wrapText="1"/>
    </xf>
    <xf numFmtId="0" fontId="9" fillId="38" borderId="16" xfId="0" applyFont="1" applyFill="1" applyBorder="1" applyAlignment="1">
      <alignment horizontal="center" vertical="center" wrapText="1"/>
    </xf>
    <xf numFmtId="0" fontId="49" fillId="38" borderId="14" xfId="0" applyFont="1" applyFill="1" applyBorder="1" applyAlignment="1">
      <alignment horizontal="center" wrapText="1"/>
    </xf>
    <xf numFmtId="0" fontId="9" fillId="38" borderId="2" xfId="0" applyFont="1" applyFill="1" applyBorder="1" applyAlignment="1">
      <alignment horizontal="center" vertical="center" wrapText="1"/>
    </xf>
    <xf numFmtId="0" fontId="48" fillId="0" borderId="16" xfId="0" applyFont="1" applyBorder="1"/>
    <xf numFmtId="43" fontId="49" fillId="35" borderId="16" xfId="0" applyNumberFormat="1" applyFont="1" applyFill="1" applyBorder="1" applyAlignment="1">
      <alignment horizontal="right" vertical="center" wrapText="1"/>
    </xf>
    <xf numFmtId="9" fontId="48" fillId="35" borderId="16" xfId="366" applyFont="1" applyFill="1" applyBorder="1"/>
    <xf numFmtId="9" fontId="48" fillId="0" borderId="16" xfId="366" applyFont="1" applyBorder="1"/>
    <xf numFmtId="0" fontId="49" fillId="35" borderId="0" xfId="0" applyFont="1" applyFill="1" applyBorder="1" applyAlignment="1">
      <alignment horizontal="right" vertical="center" wrapText="1"/>
    </xf>
    <xf numFmtId="0" fontId="49" fillId="34" borderId="30" xfId="0" applyFont="1" applyFill="1" applyBorder="1" applyAlignment="1">
      <alignment horizontal="center" vertical="center" wrapText="1"/>
    </xf>
    <xf numFmtId="0" fontId="49" fillId="34" borderId="31" xfId="0" applyFont="1" applyFill="1" applyBorder="1" applyAlignment="1">
      <alignment horizontal="center" vertical="center" wrapText="1"/>
    </xf>
    <xf numFmtId="0" fontId="48" fillId="35" borderId="0" xfId="0" applyFont="1" applyFill="1" applyBorder="1" applyAlignment="1">
      <alignment horizontal="center" vertical="center" wrapText="1"/>
    </xf>
    <xf numFmtId="0" fontId="48" fillId="35" borderId="19" xfId="0" applyFont="1" applyFill="1" applyBorder="1" applyAlignment="1">
      <alignment horizontal="center" vertical="center" wrapText="1"/>
    </xf>
    <xf numFmtId="0" fontId="2" fillId="35" borderId="0" xfId="0" applyFont="1" applyFill="1" applyBorder="1" applyAlignment="1">
      <alignment vertical="top"/>
    </xf>
    <xf numFmtId="0" fontId="36" fillId="0" borderId="0" xfId="0" applyFont="1"/>
    <xf numFmtId="0" fontId="9" fillId="38" borderId="13" xfId="0" applyFont="1" applyFill="1" applyBorder="1" applyAlignment="1">
      <alignment horizontal="centerContinuous"/>
    </xf>
    <xf numFmtId="0" fontId="9" fillId="35" borderId="7" xfId="1" applyNumberFormat="1" applyFont="1" applyFill="1" applyBorder="1" applyAlignment="1">
      <alignment vertical="center"/>
    </xf>
    <xf numFmtId="0" fontId="0" fillId="0" borderId="2" xfId="0" applyBorder="1"/>
    <xf numFmtId="49" fontId="9" fillId="35" borderId="15" xfId="0" applyNumberFormat="1" applyFont="1" applyFill="1" applyBorder="1" applyAlignment="1">
      <alignment horizontal="left" wrapText="1"/>
    </xf>
    <xf numFmtId="0" fontId="9" fillId="35" borderId="0" xfId="0" applyFont="1" applyFill="1" applyBorder="1" applyAlignment="1">
      <alignment horizontal="left"/>
    </xf>
    <xf numFmtId="4" fontId="48" fillId="0" borderId="0" xfId="0" applyNumberFormat="1" applyFont="1"/>
    <xf numFmtId="4" fontId="48" fillId="0" borderId="16" xfId="0" applyNumberFormat="1" applyFont="1" applyBorder="1"/>
    <xf numFmtId="0" fontId="48" fillId="0" borderId="2" xfId="0" applyFont="1" applyBorder="1"/>
    <xf numFmtId="4" fontId="48" fillId="0" borderId="2" xfId="0" applyNumberFormat="1" applyFont="1" applyBorder="1"/>
    <xf numFmtId="0" fontId="48" fillId="0" borderId="7" xfId="0" applyFont="1" applyBorder="1"/>
    <xf numFmtId="4" fontId="48" fillId="0" borderId="8" xfId="0" applyNumberFormat="1" applyFont="1" applyBorder="1"/>
    <xf numFmtId="0" fontId="9" fillId="35" borderId="0" xfId="0" applyFont="1" applyFill="1" applyBorder="1" applyAlignment="1">
      <alignment horizontal="left"/>
    </xf>
    <xf numFmtId="0" fontId="48" fillId="0" borderId="0" xfId="0" applyFont="1" applyFill="1"/>
    <xf numFmtId="0" fontId="47" fillId="0" borderId="0" xfId="0" applyFont="1" applyFill="1" applyAlignment="1">
      <alignment horizontal="left"/>
    </xf>
    <xf numFmtId="49" fontId="9" fillId="0" borderId="12" xfId="0" applyNumberFormat="1" applyFont="1" applyFill="1" applyBorder="1" applyAlignment="1">
      <alignment horizontal="left"/>
    </xf>
    <xf numFmtId="167" fontId="58" fillId="0" borderId="15" xfId="0" applyNumberFormat="1" applyFont="1" applyFill="1" applyBorder="1"/>
    <xf numFmtId="167" fontId="58" fillId="0" borderId="11" xfId="0" applyNumberFormat="1" applyFont="1" applyFill="1" applyBorder="1"/>
    <xf numFmtId="0" fontId="48" fillId="0" borderId="16" xfId="0" applyFont="1" applyFill="1" applyBorder="1"/>
    <xf numFmtId="4" fontId="48" fillId="0" borderId="0" xfId="0" applyNumberFormat="1" applyFont="1" applyFill="1"/>
    <xf numFmtId="167" fontId="58" fillId="0" borderId="16" xfId="0" applyNumberFormat="1" applyFont="1" applyFill="1" applyBorder="1"/>
    <xf numFmtId="167" fontId="58" fillId="0" borderId="8" xfId="0" applyNumberFormat="1" applyFont="1" applyFill="1" applyBorder="1"/>
    <xf numFmtId="0" fontId="49" fillId="0" borderId="7" xfId="0" applyFont="1" applyBorder="1"/>
    <xf numFmtId="4" fontId="48" fillId="35" borderId="16" xfId="0" applyNumberFormat="1" applyFont="1" applyFill="1" applyBorder="1" applyAlignment="1">
      <alignment horizontal="right" vertical="top" wrapText="1"/>
    </xf>
    <xf numFmtId="4" fontId="49" fillId="35" borderId="2" xfId="0" applyNumberFormat="1" applyFont="1" applyFill="1" applyBorder="1" applyAlignment="1">
      <alignment horizontal="right" vertical="center" wrapText="1"/>
    </xf>
    <xf numFmtId="43" fontId="48" fillId="0" borderId="16" xfId="56" applyFont="1" applyFill="1" applyBorder="1" applyAlignment="1">
      <alignment horizontal="right" vertical="top" wrapText="1"/>
    </xf>
    <xf numFmtId="0" fontId="58" fillId="0" borderId="0" xfId="0" applyFont="1" applyFill="1"/>
    <xf numFmtId="167" fontId="58" fillId="0" borderId="0" xfId="0" applyNumberFormat="1" applyFont="1" applyFill="1" applyBorder="1"/>
    <xf numFmtId="49" fontId="9" fillId="0" borderId="16" xfId="0" applyNumberFormat="1" applyFont="1" applyFill="1" applyBorder="1" applyAlignment="1">
      <alignment horizontal="left"/>
    </xf>
    <xf numFmtId="4" fontId="48" fillId="0" borderId="0" xfId="0" applyNumberFormat="1" applyFont="1" applyFill="1" applyBorder="1"/>
    <xf numFmtId="0" fontId="48" fillId="0" borderId="14" xfId="0" applyFont="1" applyFill="1" applyBorder="1"/>
    <xf numFmtId="0" fontId="65" fillId="0" borderId="14" xfId="0" applyFont="1" applyFill="1" applyBorder="1" applyAlignment="1">
      <alignment horizontal="center" vertical="center"/>
    </xf>
    <xf numFmtId="43" fontId="63" fillId="0" borderId="14" xfId="56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66" fillId="0" borderId="0" xfId="0" applyFont="1" applyFill="1"/>
    <xf numFmtId="43" fontId="48" fillId="0" borderId="0" xfId="56" applyNumberFormat="1" applyFont="1" applyFill="1" applyBorder="1"/>
    <xf numFmtId="0" fontId="61" fillId="35" borderId="0" xfId="0" applyFont="1" applyFill="1"/>
    <xf numFmtId="0" fontId="21" fillId="35" borderId="0" xfId="0" applyFont="1" applyFill="1" applyBorder="1" applyAlignment="1"/>
    <xf numFmtId="0" fontId="48" fillId="0" borderId="0" xfId="0" applyFont="1" applyBorder="1" applyAlignment="1">
      <alignment horizontal="center"/>
    </xf>
    <xf numFmtId="0" fontId="49" fillId="35" borderId="0" xfId="0" applyFont="1" applyFill="1" applyBorder="1" applyAlignment="1" applyProtection="1">
      <alignment horizontal="center"/>
      <protection locked="0"/>
    </xf>
    <xf numFmtId="0" fontId="49" fillId="0" borderId="0" xfId="0" applyFont="1" applyBorder="1" applyAlignment="1">
      <alignment horizontal="center"/>
    </xf>
    <xf numFmtId="3" fontId="48" fillId="35" borderId="0" xfId="56" applyNumberFormat="1" applyFont="1" applyFill="1" applyBorder="1" applyAlignment="1">
      <alignment horizontal="center" vertical="center"/>
    </xf>
    <xf numFmtId="3" fontId="49" fillId="35" borderId="0" xfId="56" applyNumberFormat="1" applyFont="1" applyFill="1" applyBorder="1" applyAlignment="1">
      <alignment horizontal="center" vertical="center"/>
    </xf>
    <xf numFmtId="3" fontId="48" fillId="35" borderId="0" xfId="0" applyNumberFormat="1" applyFont="1" applyFill="1" applyBorder="1" applyAlignment="1">
      <alignment horizontal="center" vertical="center"/>
    </xf>
    <xf numFmtId="3" fontId="4" fillId="35" borderId="0" xfId="56" applyNumberFormat="1" applyFont="1" applyFill="1" applyBorder="1" applyAlignment="1" applyProtection="1">
      <alignment horizontal="center" vertical="center"/>
      <protection locked="0"/>
    </xf>
    <xf numFmtId="3" fontId="4" fillId="35" borderId="0" xfId="56" applyNumberFormat="1" applyFont="1" applyFill="1" applyBorder="1" applyAlignment="1">
      <alignment horizontal="center" vertical="center"/>
    </xf>
    <xf numFmtId="3" fontId="49" fillId="35" borderId="0" xfId="0" applyNumberFormat="1" applyFont="1" applyFill="1" applyBorder="1" applyAlignment="1">
      <alignment horizontal="center" vertical="center"/>
    </xf>
    <xf numFmtId="43" fontId="4" fillId="35" borderId="0" xfId="56" applyNumberFormat="1" applyFont="1" applyFill="1" applyBorder="1" applyAlignment="1">
      <alignment horizontal="center"/>
    </xf>
    <xf numFmtId="0" fontId="61" fillId="0" borderId="0" xfId="0" applyFont="1" applyBorder="1"/>
    <xf numFmtId="0" fontId="48" fillId="0" borderId="15" xfId="0" applyFont="1" applyBorder="1"/>
    <xf numFmtId="4" fontId="48" fillId="0" borderId="15" xfId="0" applyNumberFormat="1" applyFont="1" applyBorder="1"/>
    <xf numFmtId="43" fontId="62" fillId="35" borderId="7" xfId="56" applyFont="1" applyFill="1" applyBorder="1" applyAlignment="1">
      <alignment vertical="center" wrapText="1"/>
    </xf>
    <xf numFmtId="43" fontId="48" fillId="35" borderId="8" xfId="56" applyFont="1" applyFill="1" applyBorder="1" applyAlignment="1">
      <alignment horizontal="right" vertical="center" wrapText="1"/>
    </xf>
    <xf numFmtId="0" fontId="49" fillId="0" borderId="0" xfId="0" applyFont="1" applyBorder="1"/>
    <xf numFmtId="0" fontId="48" fillId="0" borderId="0" xfId="0" applyFont="1" applyBorder="1" applyAlignment="1">
      <alignment horizontal="left"/>
    </xf>
    <xf numFmtId="43" fontId="49" fillId="0" borderId="16" xfId="56" applyFont="1" applyFill="1" applyBorder="1" applyAlignment="1">
      <alignment horizontal="right" vertical="top" wrapText="1"/>
    </xf>
    <xf numFmtId="0" fontId="9" fillId="0" borderId="0" xfId="0" applyFont="1" applyFill="1" applyBorder="1" applyAlignment="1" applyProtection="1">
      <alignment horizontal="right" vertical="top"/>
    </xf>
    <xf numFmtId="43" fontId="62" fillId="0" borderId="16" xfId="56" applyFont="1" applyFill="1" applyBorder="1" applyAlignment="1">
      <alignment vertical="center" wrapText="1"/>
    </xf>
    <xf numFmtId="43" fontId="48" fillId="35" borderId="7" xfId="56" applyFont="1" applyFill="1" applyBorder="1" applyAlignment="1">
      <alignment horizontal="right" vertical="center" wrapText="1"/>
    </xf>
    <xf numFmtId="4" fontId="48" fillId="35" borderId="8" xfId="0" applyNumberFormat="1" applyFont="1" applyFill="1" applyBorder="1" applyAlignment="1" applyProtection="1">
      <alignment vertical="top"/>
    </xf>
    <xf numFmtId="43" fontId="48" fillId="35" borderId="9" xfId="56" applyFont="1" applyFill="1" applyBorder="1" applyAlignment="1">
      <alignment horizontal="justify" vertical="center" wrapText="1"/>
    </xf>
    <xf numFmtId="4" fontId="48" fillId="0" borderId="3" xfId="0" applyNumberFormat="1" applyFont="1" applyBorder="1"/>
    <xf numFmtId="43" fontId="49" fillId="35" borderId="15" xfId="56" applyFont="1" applyFill="1" applyBorder="1" applyAlignment="1">
      <alignment horizontal="right" vertical="center" wrapText="1"/>
    </xf>
    <xf numFmtId="4" fontId="49" fillId="0" borderId="16" xfId="0" applyNumberFormat="1" applyFont="1" applyBorder="1"/>
    <xf numFmtId="43" fontId="48" fillId="35" borderId="8" xfId="56" applyFont="1" applyFill="1" applyBorder="1" applyAlignment="1">
      <alignment horizontal="right" vertical="top" wrapText="1"/>
    </xf>
    <xf numFmtId="0" fontId="48" fillId="35" borderId="0" xfId="0" applyFont="1" applyFill="1" applyBorder="1" applyAlignment="1">
      <alignment horizontal="justify" vertical="center" wrapText="1"/>
    </xf>
    <xf numFmtId="0" fontId="48" fillId="35" borderId="8" xfId="0" applyFont="1" applyFill="1" applyBorder="1" applyAlignment="1">
      <alignment horizontal="justify" vertical="center" wrapText="1"/>
    </xf>
    <xf numFmtId="3" fontId="49" fillId="35" borderId="0" xfId="0" applyNumberFormat="1" applyFont="1" applyFill="1" applyBorder="1"/>
    <xf numFmtId="167" fontId="48" fillId="35" borderId="3" xfId="0" applyNumberFormat="1" applyFont="1" applyFill="1" applyBorder="1"/>
    <xf numFmtId="4" fontId="48" fillId="0" borderId="0" xfId="0" applyNumberFormat="1" applyFont="1"/>
    <xf numFmtId="4" fontId="48" fillId="0" borderId="0" xfId="0" applyNumberFormat="1" applyFont="1"/>
    <xf numFmtId="4" fontId="48" fillId="0" borderId="0" xfId="0" applyNumberFormat="1" applyFont="1"/>
    <xf numFmtId="0" fontId="48" fillId="0" borderId="0" xfId="0" applyFont="1"/>
    <xf numFmtId="0" fontId="0" fillId="0" borderId="0" xfId="0"/>
    <xf numFmtId="0" fontId="48" fillId="0" borderId="0" xfId="0" applyFont="1"/>
    <xf numFmtId="0" fontId="48" fillId="0" borderId="16" xfId="0" applyFont="1" applyBorder="1" applyAlignment="1" applyProtection="1">
      <alignment horizontal="center" vertical="center"/>
      <protection locked="0"/>
    </xf>
    <xf numFmtId="0" fontId="48" fillId="35" borderId="16" xfId="0" applyFont="1" applyFill="1" applyBorder="1" applyAlignment="1">
      <alignment vertical="center" wrapText="1"/>
    </xf>
    <xf numFmtId="0" fontId="48" fillId="35" borderId="9" xfId="0" applyFont="1" applyFill="1" applyBorder="1" applyAlignment="1">
      <alignment vertical="center" wrapText="1"/>
    </xf>
    <xf numFmtId="0" fontId="48" fillId="35" borderId="2" xfId="0" applyFont="1" applyFill="1" applyBorder="1" applyAlignment="1">
      <alignment vertical="center" wrapText="1"/>
    </xf>
    <xf numFmtId="0" fontId="49" fillId="35" borderId="2" xfId="0" applyFont="1" applyFill="1" applyBorder="1"/>
    <xf numFmtId="0" fontId="49" fillId="0" borderId="9" xfId="0" applyFont="1" applyBorder="1"/>
    <xf numFmtId="0" fontId="49" fillId="0" borderId="2" xfId="0" applyFont="1" applyBorder="1"/>
    <xf numFmtId="0" fontId="49" fillId="0" borderId="10" xfId="0" applyFont="1" applyBorder="1"/>
    <xf numFmtId="0" fontId="49" fillId="0" borderId="14" xfId="0" applyFont="1" applyBorder="1"/>
    <xf numFmtId="43" fontId="49" fillId="0" borderId="14" xfId="56" applyFont="1" applyFill="1" applyBorder="1" applyAlignment="1">
      <alignment vertical="center" wrapText="1"/>
    </xf>
    <xf numFmtId="0" fontId="48" fillId="35" borderId="7" xfId="0" applyFont="1" applyFill="1" applyBorder="1" applyAlignment="1">
      <alignment horizontal="right" vertical="center" wrapText="1"/>
    </xf>
    <xf numFmtId="49" fontId="48" fillId="35" borderId="0" xfId="0" applyNumberFormat="1" applyFont="1" applyFill="1" applyBorder="1" applyAlignment="1">
      <alignment horizontal="right" vertical="center" wrapText="1"/>
    </xf>
    <xf numFmtId="0" fontId="48" fillId="0" borderId="0" xfId="0" applyFont="1"/>
    <xf numFmtId="4" fontId="48" fillId="0" borderId="0" xfId="0" applyNumberFormat="1" applyFont="1"/>
    <xf numFmtId="4" fontId="48" fillId="0" borderId="0" xfId="0" applyNumberFormat="1" applyFont="1"/>
    <xf numFmtId="4" fontId="49" fillId="0" borderId="0" xfId="0" applyNumberFormat="1" applyFont="1"/>
    <xf numFmtId="43" fontId="9" fillId="38" borderId="14" xfId="56" applyFont="1" applyFill="1" applyBorder="1" applyAlignment="1">
      <alignment horizontal="center" vertical="center"/>
    </xf>
    <xf numFmtId="49" fontId="4" fillId="35" borderId="16" xfId="0" applyNumberFormat="1" applyFont="1" applyFill="1" applyBorder="1" applyAlignment="1">
      <alignment horizontal="left"/>
    </xf>
    <xf numFmtId="167" fontId="9" fillId="38" borderId="14" xfId="0" applyNumberFormat="1" applyFont="1" applyFill="1" applyBorder="1" applyAlignment="1">
      <alignment horizontal="center" vertical="center"/>
    </xf>
    <xf numFmtId="2" fontId="48" fillId="0" borderId="0" xfId="366" applyNumberFormat="1" applyFont="1"/>
    <xf numFmtId="49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3" fontId="48" fillId="0" borderId="16" xfId="56" applyFont="1" applyBorder="1"/>
    <xf numFmtId="43" fontId="48" fillId="35" borderId="28" xfId="56" applyFont="1" applyFill="1" applyBorder="1" applyAlignment="1">
      <alignment horizontal="right" vertical="center" wrapText="1"/>
    </xf>
    <xf numFmtId="43" fontId="48" fillId="35" borderId="29" xfId="56" applyFont="1" applyFill="1" applyBorder="1" applyAlignment="1">
      <alignment horizontal="right" vertical="center" wrapText="1"/>
    </xf>
    <xf numFmtId="43" fontId="48" fillId="35" borderId="25" xfId="56" applyFont="1" applyFill="1" applyBorder="1" applyAlignment="1">
      <alignment horizontal="right" vertical="center" wrapText="1"/>
    </xf>
    <xf numFmtId="43" fontId="48" fillId="35" borderId="26" xfId="56" applyFont="1" applyFill="1" applyBorder="1" applyAlignment="1">
      <alignment horizontal="right" vertical="center" wrapText="1"/>
    </xf>
    <xf numFmtId="43" fontId="48" fillId="35" borderId="0" xfId="56" applyFont="1" applyFill="1" applyBorder="1" applyAlignment="1">
      <alignment horizontal="right" vertical="center" wrapText="1"/>
    </xf>
    <xf numFmtId="43" fontId="48" fillId="35" borderId="19" xfId="56" applyFont="1" applyFill="1" applyBorder="1" applyAlignment="1">
      <alignment horizontal="right" vertical="center" wrapText="1"/>
    </xf>
    <xf numFmtId="43" fontId="48" fillId="35" borderId="20" xfId="56" applyFont="1" applyFill="1" applyBorder="1" applyAlignment="1">
      <alignment horizontal="right" vertical="center" wrapText="1"/>
    </xf>
    <xf numFmtId="43" fontId="48" fillId="35" borderId="21" xfId="56" applyFont="1" applyFill="1" applyBorder="1" applyAlignment="1">
      <alignment horizontal="right" vertical="center" wrapText="1"/>
    </xf>
    <xf numFmtId="43" fontId="48" fillId="35" borderId="32" xfId="56" applyFont="1" applyFill="1" applyBorder="1" applyAlignment="1">
      <alignment horizontal="right" vertical="center" wrapText="1"/>
    </xf>
    <xf numFmtId="43" fontId="48" fillId="35" borderId="33" xfId="56" applyFont="1" applyFill="1" applyBorder="1" applyAlignment="1">
      <alignment horizontal="right" vertical="center" wrapText="1"/>
    </xf>
    <xf numFmtId="43" fontId="48" fillId="35" borderId="0" xfId="56" applyFont="1" applyFill="1"/>
    <xf numFmtId="43" fontId="9" fillId="39" borderId="34" xfId="56" applyFont="1" applyFill="1" applyBorder="1" applyAlignment="1">
      <alignment horizontal="center" vertical="center" wrapText="1"/>
    </xf>
    <xf numFmtId="43" fontId="9" fillId="39" borderId="35" xfId="56" applyFont="1" applyFill="1" applyBorder="1" applyAlignment="1">
      <alignment horizontal="center" vertical="center" wrapText="1"/>
    </xf>
    <xf numFmtId="43" fontId="48" fillId="35" borderId="25" xfId="56" applyFont="1" applyFill="1" applyBorder="1" applyAlignment="1">
      <alignment horizontal="justify" vertical="center" wrapText="1"/>
    </xf>
    <xf numFmtId="43" fontId="48" fillId="35" borderId="26" xfId="56" applyFont="1" applyFill="1" applyBorder="1" applyAlignment="1">
      <alignment horizontal="justify" vertical="center" wrapText="1"/>
    </xf>
    <xf numFmtId="43" fontId="49" fillId="35" borderId="32" xfId="56" applyFont="1" applyFill="1" applyBorder="1" applyAlignment="1">
      <alignment horizontal="right" vertical="center" wrapText="1"/>
    </xf>
    <xf numFmtId="43" fontId="49" fillId="35" borderId="33" xfId="56" applyFont="1" applyFill="1" applyBorder="1" applyAlignment="1">
      <alignment horizontal="right" vertical="center" wrapText="1"/>
    </xf>
    <xf numFmtId="43" fontId="49" fillId="35" borderId="16" xfId="56" applyFont="1" applyFill="1" applyBorder="1" applyAlignment="1">
      <alignment horizontal="right" vertical="top" wrapText="1"/>
    </xf>
    <xf numFmtId="43" fontId="48" fillId="0" borderId="0" xfId="0" applyNumberFormat="1" applyFont="1" applyFill="1" applyBorder="1"/>
    <xf numFmtId="43" fontId="49" fillId="35" borderId="8" xfId="56" applyFont="1" applyFill="1" applyBorder="1" applyAlignment="1">
      <alignment horizontal="right" vertical="center" wrapText="1"/>
    </xf>
    <xf numFmtId="43" fontId="49" fillId="0" borderId="0" xfId="56" applyFont="1" applyFill="1" applyBorder="1" applyAlignment="1" applyProtection="1">
      <alignment horizontal="right"/>
      <protection locked="0"/>
    </xf>
    <xf numFmtId="43" fontId="49" fillId="0" borderId="15" xfId="56" applyFont="1" applyFill="1" applyBorder="1" applyAlignment="1" applyProtection="1">
      <alignment horizontal="right"/>
      <protection locked="0"/>
    </xf>
    <xf numFmtId="43" fontId="48" fillId="0" borderId="0" xfId="56" applyFont="1" applyBorder="1" applyProtection="1">
      <protection locked="0"/>
    </xf>
    <xf numFmtId="43" fontId="48" fillId="0" borderId="16" xfId="56" applyFont="1" applyBorder="1" applyProtection="1">
      <protection locked="0"/>
    </xf>
    <xf numFmtId="43" fontId="48" fillId="0" borderId="8" xfId="56" applyFont="1" applyBorder="1" applyProtection="1">
      <protection locked="0"/>
    </xf>
    <xf numFmtId="43" fontId="48" fillId="35" borderId="3" xfId="56" applyFont="1" applyFill="1" applyBorder="1" applyAlignment="1">
      <alignment horizontal="right" vertical="center" wrapText="1"/>
    </xf>
    <xf numFmtId="43" fontId="48" fillId="35" borderId="2" xfId="56" applyFont="1" applyFill="1" applyBorder="1" applyAlignment="1">
      <alignment horizontal="right" vertical="center" wrapText="1"/>
    </xf>
    <xf numFmtId="0" fontId="48" fillId="35" borderId="0" xfId="0" applyFont="1" applyFill="1" applyBorder="1" applyAlignment="1">
      <alignment horizontal="justify" vertical="center" wrapText="1"/>
    </xf>
    <xf numFmtId="0" fontId="48" fillId="35" borderId="8" xfId="0" applyFont="1" applyFill="1" applyBorder="1" applyAlignment="1">
      <alignment horizontal="justify" vertical="center" wrapText="1"/>
    </xf>
    <xf numFmtId="43" fontId="48" fillId="35" borderId="0" xfId="0" applyNumberFormat="1" applyFont="1" applyFill="1"/>
    <xf numFmtId="43" fontId="65" fillId="0" borderId="14" xfId="56" applyFont="1" applyFill="1" applyBorder="1" applyAlignment="1">
      <alignment horizontal="center" vertical="center"/>
    </xf>
    <xf numFmtId="0" fontId="62" fillId="35" borderId="8" xfId="0" applyFont="1" applyFill="1" applyBorder="1" applyAlignment="1">
      <alignment vertical="center" wrapText="1"/>
    </xf>
    <xf numFmtId="43" fontId="14" fillId="35" borderId="9" xfId="56" applyFont="1" applyFill="1" applyBorder="1" applyAlignment="1">
      <alignment horizontal="center"/>
    </xf>
    <xf numFmtId="0" fontId="0" fillId="0" borderId="7" xfId="0" applyBorder="1"/>
    <xf numFmtId="0" fontId="48" fillId="35" borderId="15" xfId="0" applyFont="1" applyFill="1" applyBorder="1" applyAlignment="1">
      <alignment horizontal="right" vertical="center" wrapText="1"/>
    </xf>
    <xf numFmtId="0" fontId="46" fillId="0" borderId="0" xfId="0" applyFo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4" fontId="9" fillId="38" borderId="14" xfId="0" applyNumberFormat="1" applyFont="1" applyFill="1" applyBorder="1" applyAlignment="1">
      <alignment horizontal="center" vertical="center"/>
    </xf>
    <xf numFmtId="0" fontId="48" fillId="0" borderId="8" xfId="0" applyFont="1" applyFill="1" applyBorder="1"/>
    <xf numFmtId="0" fontId="9" fillId="35" borderId="10" xfId="0" applyNumberFormat="1" applyFont="1" applyFill="1" applyBorder="1" applyAlignment="1" applyProtection="1">
      <alignment horizontal="center"/>
      <protection locked="0"/>
    </xf>
    <xf numFmtId="0" fontId="49" fillId="35" borderId="0" xfId="0" applyFont="1" applyFill="1" applyBorder="1" applyAlignment="1" applyProtection="1">
      <alignment horizontal="center"/>
      <protection locked="0"/>
    </xf>
    <xf numFmtId="0" fontId="48" fillId="35" borderId="0" xfId="0" applyFont="1" applyFill="1" applyBorder="1" applyAlignment="1" applyProtection="1">
      <alignment horizontal="center"/>
      <protection locked="0"/>
    </xf>
    <xf numFmtId="1" fontId="48" fillId="35" borderId="19" xfId="0" applyNumberFormat="1" applyFont="1" applyFill="1" applyBorder="1" applyAlignment="1">
      <alignment horizontal="center" vertical="center" wrapText="1"/>
    </xf>
    <xf numFmtId="49" fontId="36" fillId="0" borderId="7" xfId="272" applyNumberFormat="1" applyFont="1" applyBorder="1" applyAlignment="1" applyProtection="1">
      <alignment horizontal="left" vertical="top"/>
      <protection locked="0"/>
    </xf>
    <xf numFmtId="0" fontId="9" fillId="35" borderId="10" xfId="0" applyFont="1" applyFill="1" applyBorder="1" applyAlignment="1" applyProtection="1">
      <alignment vertical="top"/>
      <protection locked="0"/>
    </xf>
    <xf numFmtId="0" fontId="9" fillId="35" borderId="9" xfId="0" applyFont="1" applyFill="1" applyBorder="1" applyAlignment="1" applyProtection="1">
      <alignment vertical="top"/>
      <protection locked="0"/>
    </xf>
    <xf numFmtId="0" fontId="67" fillId="0" borderId="11" xfId="0" applyFont="1" applyFill="1" applyBorder="1" applyAlignment="1" applyProtection="1">
      <protection locked="0"/>
    </xf>
    <xf numFmtId="0" fontId="4" fillId="35" borderId="0" xfId="196" applyFont="1" applyFill="1" applyBorder="1" applyAlignment="1" applyProtection="1">
      <alignment horizontal="center" vertical="center"/>
      <protection locked="0"/>
    </xf>
    <xf numFmtId="0" fontId="9" fillId="35" borderId="0" xfId="196" applyFont="1" applyFill="1" applyBorder="1" applyAlignment="1" applyProtection="1">
      <alignment horizontal="centerContinuous"/>
      <protection locked="0"/>
    </xf>
    <xf numFmtId="0" fontId="49" fillId="35" borderId="0" xfId="0" applyFont="1" applyFill="1" applyBorder="1" applyAlignment="1" applyProtection="1">
      <alignment horizontal="centerContinuous"/>
      <protection locked="0"/>
    </xf>
    <xf numFmtId="0" fontId="3" fillId="39" borderId="6" xfId="196" applyFont="1" applyFill="1" applyBorder="1" applyAlignment="1" applyProtection="1">
      <alignment horizontal="center" vertical="center"/>
    </xf>
    <xf numFmtId="0" fontId="3" fillId="39" borderId="5" xfId="196" applyFont="1" applyFill="1" applyBorder="1" applyAlignment="1" applyProtection="1">
      <alignment horizontal="center" vertical="center"/>
    </xf>
    <xf numFmtId="0" fontId="48" fillId="35" borderId="7" xfId="0" applyFont="1" applyFill="1" applyBorder="1" applyProtection="1">
      <protection locked="0"/>
    </xf>
    <xf numFmtId="0" fontId="3" fillId="39" borderId="4" xfId="196" applyFont="1" applyFill="1" applyBorder="1" applyAlignment="1" applyProtection="1">
      <alignment horizontal="left" vertical="center"/>
    </xf>
    <xf numFmtId="0" fontId="48" fillId="35" borderId="0" xfId="0" applyFont="1" applyFill="1" applyProtection="1">
      <protection locked="0"/>
    </xf>
    <xf numFmtId="0" fontId="36" fillId="0" borderId="8" xfId="272" applyBorder="1"/>
    <xf numFmtId="0" fontId="36" fillId="0" borderId="11" xfId="272" applyBorder="1"/>
    <xf numFmtId="4" fontId="36" fillId="0" borderId="0" xfId="272" applyNumberFormat="1" applyFont="1" applyBorder="1" applyAlignment="1" applyProtection="1">
      <alignment horizontal="right" vertical="top"/>
      <protection locked="0"/>
    </xf>
    <xf numFmtId="49" fontId="36" fillId="0" borderId="0" xfId="272" applyNumberFormat="1" applyFont="1" applyBorder="1" applyAlignment="1" applyProtection="1">
      <alignment horizontal="left" vertical="top"/>
      <protection locked="0"/>
    </xf>
    <xf numFmtId="0" fontId="4" fillId="35" borderId="0" xfId="0" applyFont="1" applyFill="1" applyAlignment="1" applyProtection="1">
      <alignment horizontal="right" vertical="top"/>
      <protection locked="0"/>
    </xf>
    <xf numFmtId="0" fontId="4" fillId="35" borderId="0" xfId="0" applyFont="1" applyFill="1" applyAlignment="1" applyProtection="1">
      <alignment vertical="center"/>
      <protection locked="0"/>
    </xf>
    <xf numFmtId="3" fontId="4" fillId="35" borderId="3" xfId="0" applyNumberFormat="1" applyFont="1" applyFill="1" applyBorder="1" applyAlignment="1" applyProtection="1">
      <alignment vertical="top"/>
      <protection locked="0"/>
    </xf>
    <xf numFmtId="3" fontId="9" fillId="35" borderId="10" xfId="0" applyNumberFormat="1" applyFont="1" applyFill="1" applyBorder="1" applyAlignment="1" applyProtection="1">
      <alignment horizontal="right" vertical="top"/>
      <protection locked="0"/>
    </xf>
    <xf numFmtId="0" fontId="9" fillId="35" borderId="2" xfId="0" applyFont="1" applyFill="1" applyBorder="1" applyAlignment="1" applyProtection="1">
      <alignment horizontal="left" vertical="top"/>
      <protection locked="0"/>
    </xf>
    <xf numFmtId="0" fontId="4" fillId="35" borderId="0" xfId="0" applyFont="1" applyFill="1" applyBorder="1" applyAlignment="1" applyProtection="1">
      <alignment vertical="top"/>
      <protection locked="0"/>
    </xf>
    <xf numFmtId="3" fontId="4" fillId="35" borderId="0" xfId="56" applyNumberFormat="1" applyFont="1" applyFill="1" applyBorder="1" applyAlignment="1" applyProtection="1">
      <alignment horizontal="right" vertical="top"/>
      <protection locked="0"/>
    </xf>
    <xf numFmtId="0" fontId="4" fillId="35" borderId="7" xfId="0" applyFont="1" applyFill="1" applyBorder="1" applyAlignment="1" applyProtection="1">
      <alignment horizontal="center" vertical="top"/>
      <protection locked="0"/>
    </xf>
    <xf numFmtId="0" fontId="48" fillId="35" borderId="8" xfId="0" applyFont="1" applyFill="1" applyBorder="1" applyAlignment="1" applyProtection="1">
      <alignment vertical="top"/>
      <protection locked="0"/>
    </xf>
    <xf numFmtId="3" fontId="4" fillId="35" borderId="7" xfId="56" applyNumberFormat="1" applyFont="1" applyFill="1" applyBorder="1" applyAlignment="1" applyProtection="1">
      <alignment horizontal="right" vertical="top"/>
      <protection locked="0"/>
    </xf>
    <xf numFmtId="0" fontId="4" fillId="35" borderId="16" xfId="0" applyFont="1" applyFill="1" applyBorder="1" applyAlignment="1" applyProtection="1">
      <alignment horizontal="left" vertical="top" wrapText="1"/>
      <protection locked="0"/>
    </xf>
    <xf numFmtId="0" fontId="4" fillId="35" borderId="8" xfId="0" applyFont="1" applyFill="1" applyBorder="1" applyAlignment="1" applyProtection="1">
      <alignment vertical="top"/>
      <protection locked="0"/>
    </xf>
    <xf numFmtId="0" fontId="4" fillId="35" borderId="7" xfId="0" applyFont="1" applyFill="1" applyBorder="1" applyAlignment="1" applyProtection="1">
      <alignment vertical="top"/>
      <protection locked="0"/>
    </xf>
    <xf numFmtId="0" fontId="48" fillId="0" borderId="11" xfId="0" applyFont="1" applyFill="1" applyBorder="1" applyAlignment="1" applyProtection="1">
      <protection locked="0"/>
    </xf>
    <xf numFmtId="0" fontId="9" fillId="35" borderId="12" xfId="196" applyFont="1" applyFill="1" applyBorder="1" applyAlignment="1" applyProtection="1">
      <alignment vertical="center"/>
      <protection locked="0"/>
    </xf>
    <xf numFmtId="0" fontId="9" fillId="35" borderId="15" xfId="196" applyFont="1" applyFill="1" applyBorder="1" applyAlignment="1" applyProtection="1">
      <alignment vertical="center"/>
      <protection locked="0"/>
    </xf>
    <xf numFmtId="0" fontId="9" fillId="35" borderId="11" xfId="196" applyFont="1" applyFill="1" applyBorder="1" applyAlignment="1" applyProtection="1">
      <alignment vertical="center"/>
      <protection locked="0"/>
    </xf>
    <xf numFmtId="0" fontId="48" fillId="35" borderId="7" xfId="0" applyFont="1" applyFill="1" applyBorder="1" applyAlignment="1" applyProtection="1">
      <protection locked="0"/>
    </xf>
    <xf numFmtId="0" fontId="49" fillId="39" borderId="6" xfId="196" applyFont="1" applyFill="1" applyBorder="1" applyAlignment="1" applyProtection="1">
      <alignment horizontal="center" vertical="center"/>
    </xf>
    <xf numFmtId="0" fontId="49" fillId="39" borderId="5" xfId="196" applyFont="1" applyFill="1" applyBorder="1" applyAlignment="1" applyProtection="1">
      <alignment horizontal="center" vertical="center"/>
    </xf>
    <xf numFmtId="4" fontId="49" fillId="0" borderId="0" xfId="0" applyNumberFormat="1" applyFont="1" applyBorder="1"/>
    <xf numFmtId="0" fontId="67" fillId="0" borderId="8" xfId="0" applyFont="1" applyFill="1" applyBorder="1" applyAlignment="1" applyProtection="1">
      <protection locked="0"/>
    </xf>
    <xf numFmtId="0" fontId="48" fillId="35" borderId="0" xfId="0" applyFont="1" applyFill="1" applyBorder="1" applyProtection="1">
      <protection locked="0"/>
    </xf>
    <xf numFmtId="0" fontId="4" fillId="35" borderId="10" xfId="0" applyNumberFormat="1" applyFont="1" applyFill="1" applyBorder="1" applyAlignment="1" applyProtection="1">
      <protection locked="0"/>
    </xf>
    <xf numFmtId="0" fontId="9" fillId="35" borderId="0" xfId="0" applyFont="1" applyFill="1" applyBorder="1" applyAlignment="1" applyProtection="1">
      <alignment horizontal="right"/>
      <protection locked="0"/>
    </xf>
    <xf numFmtId="0" fontId="9" fillId="35" borderId="0" xfId="196" applyFont="1" applyFill="1" applyBorder="1" applyAlignment="1" applyProtection="1">
      <alignment horizontal="center"/>
      <protection locked="0"/>
    </xf>
    <xf numFmtId="1" fontId="48" fillId="35" borderId="36" xfId="0" applyNumberFormat="1" applyFont="1" applyFill="1" applyBorder="1" applyAlignment="1">
      <alignment horizontal="center" vertical="center" wrapText="1"/>
    </xf>
    <xf numFmtId="0" fontId="48" fillId="35" borderId="10" xfId="0" applyFont="1" applyFill="1" applyBorder="1" applyAlignment="1">
      <alignment horizontal="center" vertical="center" wrapText="1"/>
    </xf>
    <xf numFmtId="0" fontId="48" fillId="35" borderId="37" xfId="0" applyFont="1" applyFill="1" applyBorder="1" applyAlignment="1">
      <alignment horizontal="center" vertical="center" wrapText="1"/>
    </xf>
    <xf numFmtId="0" fontId="0" fillId="0" borderId="0" xfId="0"/>
    <xf numFmtId="3" fontId="50" fillId="35" borderId="0" xfId="0" applyNumberFormat="1" applyFont="1" applyFill="1" applyAlignment="1">
      <alignment horizontal="center"/>
    </xf>
    <xf numFmtId="0" fontId="49" fillId="38" borderId="15" xfId="224" applyFont="1" applyFill="1" applyBorder="1" applyAlignment="1">
      <alignment horizontal="center" vertical="center" wrapText="1"/>
    </xf>
    <xf numFmtId="0" fontId="49" fillId="38" borderId="14" xfId="224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left"/>
    </xf>
    <xf numFmtId="49" fontId="5" fillId="38" borderId="12" xfId="224" applyNumberFormat="1" applyFont="1" applyFill="1" applyBorder="1" applyAlignment="1">
      <alignment vertical="center" wrapText="1"/>
    </xf>
    <xf numFmtId="49" fontId="5" fillId="38" borderId="15" xfId="224" applyNumberFormat="1" applyFont="1" applyFill="1" applyBorder="1" applyAlignment="1">
      <alignment vertical="center" wrapText="1"/>
    </xf>
    <xf numFmtId="4" fontId="5" fillId="38" borderId="15" xfId="224" applyNumberFormat="1" applyFont="1" applyFill="1" applyBorder="1" applyAlignment="1">
      <alignment vertical="center"/>
    </xf>
    <xf numFmtId="49" fontId="5" fillId="38" borderId="9" xfId="224" applyNumberFormat="1" applyFont="1" applyFill="1" applyBorder="1" applyAlignment="1">
      <alignment horizontal="center" vertical="center" wrapText="1"/>
    </xf>
    <xf numFmtId="49" fontId="5" fillId="38" borderId="2" xfId="224" applyNumberFormat="1" applyFont="1" applyFill="1" applyBorder="1" applyAlignment="1">
      <alignment horizontal="center" vertical="center" wrapText="1"/>
    </xf>
    <xf numFmtId="4" fontId="5" fillId="38" borderId="6" xfId="224" applyNumberFormat="1" applyFont="1" applyFill="1" applyBorder="1" applyAlignment="1">
      <alignment horizontal="center" vertical="center" wrapText="1"/>
    </xf>
    <xf numFmtId="4" fontId="5" fillId="38" borderId="4" xfId="224" applyNumberFormat="1" applyFont="1" applyFill="1" applyBorder="1" applyAlignment="1">
      <alignment horizontal="center" vertical="center" wrapText="1"/>
    </xf>
    <xf numFmtId="4" fontId="5" fillId="38" borderId="2" xfId="224" applyNumberFormat="1" applyFont="1" applyFill="1" applyBorder="1" applyAlignment="1">
      <alignment horizontal="center" vertical="center"/>
    </xf>
    <xf numFmtId="0" fontId="2" fillId="35" borderId="0" xfId="0" applyFont="1" applyFill="1" applyBorder="1" applyAlignment="1">
      <alignment vertical="top" wrapText="1"/>
    </xf>
    <xf numFmtId="0" fontId="49" fillId="0" borderId="0" xfId="0" applyFont="1" applyBorder="1" applyAlignment="1"/>
    <xf numFmtId="43" fontId="48" fillId="0" borderId="0" xfId="56" applyFont="1"/>
    <xf numFmtId="4" fontId="49" fillId="38" borderId="14" xfId="0" applyNumberFormat="1" applyFont="1" applyFill="1" applyBorder="1"/>
    <xf numFmtId="43" fontId="63" fillId="38" borderId="14" xfId="56" applyFont="1" applyFill="1" applyBorder="1" applyAlignment="1">
      <alignment horizontal="center" vertical="center"/>
    </xf>
    <xf numFmtId="0" fontId="63" fillId="38" borderId="14" xfId="0" applyFont="1" applyFill="1" applyBorder="1" applyAlignment="1">
      <alignment vertical="center"/>
    </xf>
    <xf numFmtId="0" fontId="68" fillId="0" borderId="0" xfId="0" applyFont="1" applyFill="1"/>
    <xf numFmtId="43" fontId="69" fillId="0" borderId="14" xfId="56" applyFont="1" applyFill="1" applyBorder="1" applyAlignment="1">
      <alignment horizontal="right" vertical="center"/>
    </xf>
    <xf numFmtId="0" fontId="68" fillId="0" borderId="0" xfId="0" applyFont="1" applyFill="1" applyBorder="1"/>
    <xf numFmtId="0" fontId="68" fillId="0" borderId="14" xfId="0" applyFont="1" applyFill="1" applyBorder="1"/>
    <xf numFmtId="0" fontId="70" fillId="0" borderId="14" xfId="0" applyFont="1" applyFill="1" applyBorder="1" applyAlignment="1">
      <alignment horizontal="center" vertical="center"/>
    </xf>
    <xf numFmtId="0" fontId="69" fillId="0" borderId="0" xfId="0" applyFont="1" applyFill="1" applyAlignment="1">
      <alignment vertical="center"/>
    </xf>
    <xf numFmtId="43" fontId="69" fillId="0" borderId="14" xfId="56" applyFont="1" applyFill="1" applyBorder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43" fontId="71" fillId="38" borderId="14" xfId="56" applyFont="1" applyFill="1" applyBorder="1" applyAlignment="1">
      <alignment horizontal="center" vertical="center"/>
    </xf>
    <xf numFmtId="43" fontId="55" fillId="35" borderId="0" xfId="56" applyFont="1" applyFill="1" applyAlignment="1">
      <alignment horizontal="center"/>
    </xf>
    <xf numFmtId="3" fontId="48" fillId="0" borderId="0" xfId="0" applyNumberFormat="1" applyFont="1"/>
    <xf numFmtId="3" fontId="48" fillId="35" borderId="0" xfId="0" applyNumberFormat="1" applyFont="1" applyFill="1"/>
    <xf numFmtId="3" fontId="48" fillId="35" borderId="0" xfId="56" applyNumberFormat="1" applyFont="1" applyFill="1" applyAlignment="1">
      <alignment horizontal="right" wrapText="1"/>
    </xf>
    <xf numFmtId="3" fontId="48" fillId="35" borderId="0" xfId="0" applyNumberFormat="1" applyFont="1" applyFill="1" applyAlignment="1">
      <alignment horizontal="left" wrapText="1"/>
    </xf>
    <xf numFmtId="3" fontId="48" fillId="35" borderId="10" xfId="0" applyNumberFormat="1" applyFont="1" applyFill="1" applyBorder="1" applyAlignment="1">
      <alignment vertical="top"/>
    </xf>
    <xf numFmtId="3" fontId="49" fillId="0" borderId="0" xfId="0" applyNumberFormat="1" applyFont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0" fontId="9" fillId="38" borderId="14" xfId="0" applyFont="1" applyFill="1" applyBorder="1" applyAlignment="1">
      <alignment horizontal="center" vertical="center" wrapText="1"/>
    </xf>
    <xf numFmtId="49" fontId="36" fillId="0" borderId="7" xfId="272" applyNumberFormat="1" applyFont="1" applyBorder="1" applyAlignment="1" applyProtection="1">
      <alignment horizontal="center" vertical="top"/>
      <protection locked="0"/>
    </xf>
    <xf numFmtId="49" fontId="36" fillId="0" borderId="0" xfId="272" applyNumberFormat="1" applyFont="1" applyBorder="1" applyAlignment="1" applyProtection="1">
      <alignment horizontal="center" vertical="top"/>
      <protection locked="0"/>
    </xf>
    <xf numFmtId="0" fontId="49" fillId="35" borderId="0" xfId="0" applyFont="1" applyFill="1" applyBorder="1" applyAlignment="1" applyProtection="1">
      <protection locked="0"/>
    </xf>
    <xf numFmtId="0" fontId="9" fillId="35" borderId="0" xfId="0" applyFont="1" applyFill="1" applyBorder="1" applyAlignment="1" applyProtection="1">
      <alignment vertical="top" wrapText="1"/>
      <protection locked="0"/>
    </xf>
    <xf numFmtId="0" fontId="4" fillId="35" borderId="0" xfId="0" applyFont="1" applyFill="1" applyBorder="1" applyAlignment="1">
      <alignment horizontal="left" vertical="top" wrapText="1"/>
    </xf>
    <xf numFmtId="0" fontId="0" fillId="0" borderId="0" xfId="0" applyProtection="1">
      <protection locked="0"/>
    </xf>
    <xf numFmtId="4" fontId="5" fillId="39" borderId="14" xfId="295" applyNumberFormat="1" applyFont="1" applyFill="1" applyBorder="1" applyAlignment="1">
      <alignment horizontal="center" vertical="center" wrapText="1"/>
    </xf>
    <xf numFmtId="0" fontId="5" fillId="39" borderId="14" xfId="295" applyNumberFormat="1" applyFont="1" applyFill="1" applyBorder="1" applyAlignment="1">
      <alignment horizontal="center" vertical="center" wrapText="1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4" fontId="0" fillId="0" borderId="15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4" fontId="0" fillId="0" borderId="16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5" xfId="0" applyFont="1" applyFill="1" applyBorder="1" applyAlignment="1" applyProtection="1">
      <alignment horizontal="left"/>
      <protection locked="0"/>
    </xf>
    <xf numFmtId="4" fontId="5" fillId="0" borderId="14" xfId="0" applyNumberFormat="1" applyFon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72" fillId="0" borderId="0" xfId="0" applyFont="1" applyAlignment="1">
      <alignment horizontal="center" vertical="center"/>
    </xf>
    <xf numFmtId="0" fontId="73" fillId="0" borderId="0" xfId="0" applyFont="1" applyProtection="1">
      <protection locked="0"/>
    </xf>
    <xf numFmtId="43" fontId="48" fillId="0" borderId="0" xfId="56" applyFont="1" applyFill="1"/>
    <xf numFmtId="43" fontId="4" fillId="35" borderId="0" xfId="56" applyFont="1" applyFill="1" applyBorder="1" applyAlignment="1" applyProtection="1">
      <alignment horizontal="right" vertical="top"/>
      <protection locked="0"/>
    </xf>
    <xf numFmtId="49" fontId="4" fillId="0" borderId="16" xfId="0" applyNumberFormat="1" applyFont="1" applyFill="1" applyBorder="1" applyAlignment="1">
      <alignment horizontal="left"/>
    </xf>
    <xf numFmtId="0" fontId="48" fillId="35" borderId="0" xfId="0" applyFont="1" applyFill="1" applyBorder="1" applyAlignment="1">
      <alignment horizontal="justify" vertical="center" wrapText="1"/>
    </xf>
    <xf numFmtId="0" fontId="48" fillId="35" borderId="27" xfId="0" applyFont="1" applyFill="1" applyBorder="1" applyAlignment="1">
      <alignment horizontal="center" vertical="center" wrapText="1"/>
    </xf>
    <xf numFmtId="0" fontId="49" fillId="34" borderId="38" xfId="0" applyFont="1" applyFill="1" applyBorder="1" applyAlignment="1">
      <alignment horizontal="center" vertical="center" wrapText="1"/>
    </xf>
    <xf numFmtId="0" fontId="49" fillId="34" borderId="29" xfId="0" applyFont="1" applyFill="1" applyBorder="1" applyAlignment="1">
      <alignment horizontal="center" vertical="center" wrapText="1"/>
    </xf>
    <xf numFmtId="0" fontId="67" fillId="35" borderId="0" xfId="0" applyFont="1" applyFill="1"/>
    <xf numFmtId="0" fontId="3" fillId="35" borderId="0" xfId="196" applyFont="1" applyFill="1" applyBorder="1" applyAlignment="1">
      <alignment horizontal="center"/>
    </xf>
    <xf numFmtId="0" fontId="3" fillId="35" borderId="0" xfId="0" applyFont="1" applyFill="1" applyBorder="1" applyAlignment="1">
      <alignment horizontal="center"/>
    </xf>
    <xf numFmtId="0" fontId="3" fillId="35" borderId="0" xfId="0" applyNumberFormat="1" applyFont="1" applyFill="1" applyBorder="1" applyAlignment="1" applyProtection="1">
      <protection locked="0"/>
    </xf>
    <xf numFmtId="0" fontId="67" fillId="35" borderId="0" xfId="0" applyFont="1" applyFill="1" applyBorder="1"/>
    <xf numFmtId="0" fontId="74" fillId="34" borderId="30" xfId="0" applyFont="1" applyFill="1" applyBorder="1" applyAlignment="1">
      <alignment horizontal="center" vertical="center" wrapText="1"/>
    </xf>
    <xf numFmtId="0" fontId="74" fillId="34" borderId="31" xfId="0" applyFont="1" applyFill="1" applyBorder="1" applyAlignment="1">
      <alignment horizontal="center" vertical="center" wrapText="1"/>
    </xf>
    <xf numFmtId="0" fontId="67" fillId="35" borderId="24" xfId="0" applyFont="1" applyFill="1" applyBorder="1" applyAlignment="1">
      <alignment horizontal="center" vertical="center" wrapText="1"/>
    </xf>
    <xf numFmtId="0" fontId="67" fillId="35" borderId="25" xfId="0" applyFont="1" applyFill="1" applyBorder="1" applyAlignment="1">
      <alignment horizontal="center" vertical="center" wrapText="1"/>
    </xf>
    <xf numFmtId="0" fontId="67" fillId="35" borderId="26" xfId="0" applyFont="1" applyFill="1" applyBorder="1" applyAlignment="1">
      <alignment horizontal="center" vertical="center" wrapText="1"/>
    </xf>
    <xf numFmtId="0" fontId="67" fillId="35" borderId="39" xfId="0" applyFont="1" applyFill="1" applyBorder="1" applyAlignment="1">
      <alignment horizontal="left" vertical="center" wrapText="1"/>
    </xf>
    <xf numFmtId="0" fontId="67" fillId="35" borderId="27" xfId="0" applyFont="1" applyFill="1" applyBorder="1" applyAlignment="1">
      <alignment horizontal="center" vertical="center" wrapText="1"/>
    </xf>
    <xf numFmtId="0" fontId="67" fillId="35" borderId="0" xfId="0" applyFont="1" applyFill="1" applyBorder="1" applyAlignment="1">
      <alignment horizontal="center" vertical="center" wrapText="1"/>
    </xf>
    <xf numFmtId="0" fontId="67" fillId="35" borderId="19" xfId="0" applyFont="1" applyFill="1" applyBorder="1" applyAlignment="1">
      <alignment horizontal="center" vertical="center" wrapText="1"/>
    </xf>
    <xf numFmtId="0" fontId="67" fillId="35" borderId="40" xfId="0" applyFont="1" applyFill="1" applyBorder="1" applyAlignment="1">
      <alignment horizontal="left" vertical="center" wrapText="1"/>
    </xf>
    <xf numFmtId="49" fontId="67" fillId="35" borderId="19" xfId="0" applyNumberFormat="1" applyFont="1" applyFill="1" applyBorder="1" applyAlignment="1">
      <alignment horizontal="center" vertical="center" wrapText="1"/>
    </xf>
    <xf numFmtId="0" fontId="67" fillId="35" borderId="40" xfId="0" applyFont="1" applyFill="1" applyBorder="1"/>
    <xf numFmtId="12" fontId="67" fillId="35" borderId="19" xfId="0" applyNumberFormat="1" applyFont="1" applyFill="1" applyBorder="1" applyAlignment="1">
      <alignment horizontal="center" vertical="center" wrapText="1"/>
    </xf>
    <xf numFmtId="0" fontId="67" fillId="35" borderId="22" xfId="0" applyFont="1" applyFill="1" applyBorder="1" applyAlignment="1">
      <alignment horizontal="center" vertical="center" wrapText="1"/>
    </xf>
    <xf numFmtId="0" fontId="67" fillId="35" borderId="20" xfId="0" applyFont="1" applyFill="1" applyBorder="1" applyAlignment="1">
      <alignment horizontal="center" vertical="center" wrapText="1"/>
    </xf>
    <xf numFmtId="12" fontId="67" fillId="35" borderId="21" xfId="0" applyNumberFormat="1" applyFont="1" applyFill="1" applyBorder="1" applyAlignment="1">
      <alignment horizontal="center" vertical="center" wrapText="1"/>
    </xf>
    <xf numFmtId="0" fontId="67" fillId="35" borderId="41" xfId="0" applyFont="1" applyFill="1" applyBorder="1"/>
    <xf numFmtId="0" fontId="67" fillId="0" borderId="0" xfId="0" applyFont="1"/>
    <xf numFmtId="0" fontId="67" fillId="0" borderId="0" xfId="0" applyFont="1" applyBorder="1"/>
    <xf numFmtId="0" fontId="75" fillId="0" borderId="0" xfId="0" applyFont="1" applyBorder="1"/>
    <xf numFmtId="0" fontId="67" fillId="0" borderId="0" xfId="0" applyFont="1" applyBorder="1" applyAlignment="1">
      <alignment horizontal="center"/>
    </xf>
    <xf numFmtId="4" fontId="48" fillId="0" borderId="0" xfId="0" applyNumberFormat="1" applyFont="1" applyBorder="1"/>
    <xf numFmtId="4" fontId="36" fillId="0" borderId="0" xfId="0" applyNumberFormat="1" applyFont="1" applyBorder="1" applyProtection="1">
      <protection locked="0"/>
    </xf>
    <xf numFmtId="0" fontId="48" fillId="35" borderId="2" xfId="0" applyFont="1" applyFill="1" applyBorder="1" applyAlignment="1">
      <alignment horizontal="left" vertical="center" wrapText="1"/>
    </xf>
    <xf numFmtId="0" fontId="48" fillId="35" borderId="3" xfId="0" applyFont="1" applyFill="1" applyBorder="1" applyAlignment="1">
      <alignment horizontal="left" vertical="center" wrapText="1"/>
    </xf>
    <xf numFmtId="43" fontId="48" fillId="0" borderId="2" xfId="56" applyFont="1" applyFill="1" applyBorder="1" applyAlignment="1">
      <alignment horizontal="right" vertical="top" wrapText="1"/>
    </xf>
    <xf numFmtId="0" fontId="48" fillId="35" borderId="7" xfId="0" applyFont="1" applyFill="1" applyBorder="1" applyAlignment="1">
      <alignment horizontal="center" vertical="center"/>
    </xf>
    <xf numFmtId="0" fontId="9" fillId="35" borderId="16" xfId="0" applyFont="1" applyFill="1" applyBorder="1" applyAlignment="1" applyProtection="1">
      <alignment horizontal="left" vertical="top" wrapText="1"/>
      <protection locked="0"/>
    </xf>
    <xf numFmtId="172" fontId="55" fillId="35" borderId="0" xfId="0" applyNumberFormat="1" applyFont="1" applyFill="1"/>
    <xf numFmtId="2" fontId="48" fillId="35" borderId="0" xfId="0" applyNumberFormat="1" applyFont="1" applyFill="1"/>
    <xf numFmtId="2" fontId="48" fillId="0" borderId="0" xfId="0" applyNumberFormat="1" applyFont="1"/>
    <xf numFmtId="0" fontId="48" fillId="35" borderId="0" xfId="0" applyFont="1" applyFill="1" applyBorder="1" applyAlignment="1">
      <alignment horizontal="center" vertical="center"/>
    </xf>
    <xf numFmtId="9" fontId="48" fillId="35" borderId="8" xfId="366" applyFont="1" applyFill="1" applyBorder="1" applyAlignment="1">
      <alignment vertical="center"/>
    </xf>
    <xf numFmtId="0" fontId="4" fillId="35" borderId="16" xfId="196" applyFill="1" applyBorder="1" applyAlignment="1">
      <alignment horizontal="left" vertical="center"/>
    </xf>
    <xf numFmtId="0" fontId="48" fillId="35" borderId="16" xfId="0" applyFont="1" applyFill="1" applyBorder="1" applyAlignment="1" applyProtection="1">
      <alignment horizontal="center" vertical="center"/>
      <protection locked="0"/>
    </xf>
    <xf numFmtId="49" fontId="48" fillId="35" borderId="0" xfId="0" applyNumberFormat="1" applyFont="1" applyFill="1" applyAlignment="1" applyProtection="1">
      <alignment horizontal="center" vertical="center"/>
      <protection locked="0"/>
    </xf>
    <xf numFmtId="49" fontId="48" fillId="35" borderId="7" xfId="0" applyNumberFormat="1" applyFont="1" applyFill="1" applyBorder="1" applyAlignment="1" applyProtection="1">
      <alignment horizontal="center" vertical="center"/>
      <protection locked="0"/>
    </xf>
    <xf numFmtId="0" fontId="48" fillId="35" borderId="16" xfId="0" applyFont="1" applyFill="1" applyBorder="1" applyAlignment="1">
      <alignment horizontal="center" vertical="center"/>
    </xf>
    <xf numFmtId="0" fontId="48" fillId="35" borderId="0" xfId="0" applyFont="1" applyFill="1" applyAlignment="1">
      <alignment horizontal="center" vertical="center"/>
    </xf>
    <xf numFmtId="0" fontId="48" fillId="35" borderId="8" xfId="0" applyFont="1" applyFill="1" applyBorder="1" applyAlignment="1" applyProtection="1">
      <alignment vertical="center"/>
      <protection locked="0"/>
    </xf>
    <xf numFmtId="0" fontId="48" fillId="0" borderId="8" xfId="0" applyFont="1" applyBorder="1" applyAlignment="1" applyProtection="1">
      <alignment horizontal="center" vertical="center"/>
      <protection locked="0"/>
    </xf>
    <xf numFmtId="0" fontId="48" fillId="0" borderId="8" xfId="0" applyFont="1" applyBorder="1" applyAlignment="1">
      <alignment vertical="center"/>
    </xf>
    <xf numFmtId="0" fontId="48" fillId="0" borderId="8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/>
    </xf>
    <xf numFmtId="0" fontId="48" fillId="0" borderId="2" xfId="0" applyFont="1" applyFill="1" applyBorder="1"/>
    <xf numFmtId="4" fontId="48" fillId="35" borderId="3" xfId="0" applyNumberFormat="1" applyFont="1" applyFill="1" applyBorder="1" applyAlignment="1">
      <alignment horizontal="right" vertical="center" wrapText="1"/>
    </xf>
    <xf numFmtId="4" fontId="48" fillId="35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4" fillId="0" borderId="16" xfId="196" applyBorder="1"/>
    <xf numFmtId="0" fontId="48" fillId="0" borderId="16" xfId="0" applyFont="1" applyBorder="1" applyProtection="1">
      <protection locked="0"/>
    </xf>
    <xf numFmtId="49" fontId="48" fillId="0" borderId="16" xfId="0" applyNumberFormat="1" applyFont="1" applyBorder="1" applyAlignment="1" applyProtection="1">
      <alignment horizontal="center" vertical="center"/>
      <protection locked="0"/>
    </xf>
    <xf numFmtId="49" fontId="48" fillId="0" borderId="8" xfId="0" applyNumberFormat="1" applyFont="1" applyBorder="1" applyAlignment="1" applyProtection="1">
      <alignment horizontal="center" vertical="center"/>
      <protection locked="0"/>
    </xf>
    <xf numFmtId="49" fontId="48" fillId="0" borderId="0" xfId="0" applyNumberFormat="1" applyFont="1" applyBorder="1" applyAlignment="1" applyProtection="1">
      <alignment horizontal="center" vertical="center"/>
      <protection locked="0"/>
    </xf>
    <xf numFmtId="0" fontId="48" fillId="0" borderId="16" xfId="0" applyFont="1" applyBorder="1" applyAlignment="1">
      <alignment horizontal="center" vertical="center"/>
    </xf>
    <xf numFmtId="0" fontId="22" fillId="38" borderId="2" xfId="224" applyFont="1" applyFill="1" applyBorder="1" applyAlignment="1">
      <alignment horizontal="center" vertical="center" wrapText="1"/>
    </xf>
    <xf numFmtId="4" fontId="22" fillId="38" borderId="2" xfId="224" applyNumberFormat="1" applyFont="1" applyFill="1" applyBorder="1" applyAlignment="1">
      <alignment horizontal="center" vertical="center" wrapText="1"/>
    </xf>
    <xf numFmtId="0" fontId="76" fillId="0" borderId="12" xfId="294" applyNumberFormat="1" applyFont="1" applyFill="1" applyBorder="1" applyAlignment="1" applyProtection="1">
      <alignment horizontal="left" vertical="center"/>
      <protection locked="0"/>
    </xf>
    <xf numFmtId="0" fontId="76" fillId="0" borderId="13" xfId="294" applyNumberFormat="1" applyFont="1" applyFill="1" applyBorder="1" applyAlignment="1" applyProtection="1">
      <alignment horizontal="left" vertical="center" wrapText="1"/>
      <protection locked="0"/>
    </xf>
    <xf numFmtId="0" fontId="76" fillId="0" borderId="13" xfId="272" applyNumberFormat="1" applyFont="1" applyFill="1" applyBorder="1" applyAlignment="1" applyProtection="1">
      <alignment horizontal="center" vertical="center" wrapText="1"/>
      <protection locked="0"/>
    </xf>
    <xf numFmtId="0" fontId="76" fillId="0" borderId="13" xfId="294" applyNumberFormat="1" applyFont="1" applyFill="1" applyBorder="1" applyAlignment="1" applyProtection="1">
      <alignment horizontal="left" vertical="center"/>
      <protection locked="0"/>
    </xf>
    <xf numFmtId="4" fontId="76" fillId="0" borderId="11" xfId="294" applyNumberFormat="1" applyFont="1" applyFill="1" applyBorder="1" applyAlignment="1" applyProtection="1">
      <alignment horizontal="right" vertical="center" wrapText="1"/>
      <protection locked="0"/>
    </xf>
    <xf numFmtId="0" fontId="76" fillId="0" borderId="7" xfId="294" applyNumberFormat="1" applyFont="1" applyFill="1" applyBorder="1" applyAlignment="1" applyProtection="1">
      <alignment horizontal="left" vertical="center"/>
      <protection locked="0"/>
    </xf>
    <xf numFmtId="0" fontId="76" fillId="0" borderId="0" xfId="294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272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294" applyNumberFormat="1" applyFont="1" applyFill="1" applyBorder="1" applyAlignment="1" applyProtection="1">
      <alignment horizontal="left" vertical="center"/>
      <protection locked="0"/>
    </xf>
    <xf numFmtId="4" fontId="76" fillId="0" borderId="8" xfId="294" applyNumberFormat="1" applyFont="1" applyFill="1" applyBorder="1" applyAlignment="1" applyProtection="1">
      <alignment horizontal="right" vertical="center" wrapText="1"/>
      <protection locked="0"/>
    </xf>
    <xf numFmtId="0" fontId="77" fillId="35" borderId="9" xfId="294" applyFont="1" applyFill="1" applyBorder="1" applyAlignment="1" applyProtection="1">
      <alignment horizontal="left"/>
      <protection locked="0"/>
    </xf>
    <xf numFmtId="0" fontId="76" fillId="35" borderId="10" xfId="294" applyNumberFormat="1" applyFont="1" applyFill="1" applyBorder="1" applyAlignment="1" applyProtection="1">
      <alignment horizontal="left" vertical="center" wrapText="1"/>
      <protection locked="0"/>
    </xf>
    <xf numFmtId="0" fontId="77" fillId="35" borderId="10" xfId="294" applyNumberFormat="1" applyFont="1" applyFill="1" applyBorder="1" applyAlignment="1" applyProtection="1">
      <alignment horizontal="right" vertical="center" wrapText="1"/>
      <protection locked="0"/>
    </xf>
    <xf numFmtId="4" fontId="77" fillId="35" borderId="3" xfId="294" applyNumberFormat="1" applyFont="1" applyFill="1" applyBorder="1" applyAlignment="1" applyProtection="1">
      <alignment horizontal="right" vertical="center" wrapText="1"/>
      <protection locked="0"/>
    </xf>
    <xf numFmtId="0" fontId="78" fillId="0" borderId="0" xfId="0" applyFont="1"/>
    <xf numFmtId="4" fontId="78" fillId="0" borderId="0" xfId="0" applyNumberFormat="1" applyFont="1"/>
    <xf numFmtId="0" fontId="23" fillId="35" borderId="0" xfId="0" applyFont="1" applyFill="1" applyBorder="1" applyAlignment="1">
      <alignment vertical="top"/>
    </xf>
    <xf numFmtId="0" fontId="23" fillId="35" borderId="0" xfId="0" applyFont="1" applyFill="1" applyBorder="1"/>
    <xf numFmtId="43" fontId="23" fillId="35" borderId="0" xfId="56" applyFont="1" applyFill="1" applyBorder="1"/>
    <xf numFmtId="0" fontId="76" fillId="35" borderId="0" xfId="0" applyFont="1" applyFill="1" applyBorder="1"/>
    <xf numFmtId="0" fontId="23" fillId="35" borderId="0" xfId="0" applyFont="1" applyFill="1" applyBorder="1" applyAlignment="1">
      <alignment vertical="center"/>
    </xf>
    <xf numFmtId="0" fontId="76" fillId="35" borderId="0" xfId="0" applyFont="1" applyFill="1" applyBorder="1" applyAlignment="1" applyProtection="1">
      <protection locked="0"/>
    </xf>
    <xf numFmtId="0" fontId="76" fillId="35" borderId="0" xfId="0" applyFont="1" applyFill="1"/>
    <xf numFmtId="0" fontId="63" fillId="35" borderId="7" xfId="0" applyFont="1" applyFill="1" applyBorder="1" applyAlignment="1">
      <alignment horizontal="left" vertical="center" wrapText="1"/>
    </xf>
    <xf numFmtId="9" fontId="48" fillId="0" borderId="0" xfId="366" applyFont="1"/>
    <xf numFmtId="9" fontId="9" fillId="38" borderId="14" xfId="366" applyFont="1" applyFill="1" applyBorder="1" applyAlignment="1">
      <alignment horizontal="center" vertical="center"/>
    </xf>
    <xf numFmtId="43" fontId="48" fillId="0" borderId="14" xfId="56" applyFont="1" applyFill="1" applyBorder="1"/>
    <xf numFmtId="0" fontId="48" fillId="0" borderId="0" xfId="0" applyFont="1" applyBorder="1" applyAlignment="1">
      <alignment horizontal="center"/>
    </xf>
    <xf numFmtId="0" fontId="9" fillId="35" borderId="14" xfId="363" applyFont="1" applyFill="1" applyBorder="1" applyAlignment="1">
      <alignment horizontal="center" vertical="center" wrapText="1"/>
    </xf>
    <xf numFmtId="0" fontId="48" fillId="35" borderId="8" xfId="0" applyFont="1" applyFill="1" applyBorder="1" applyAlignment="1">
      <alignment horizontal="center" vertical="center"/>
    </xf>
    <xf numFmtId="0" fontId="9" fillId="35" borderId="15" xfId="363" applyFont="1" applyFill="1" applyBorder="1" applyAlignment="1">
      <alignment horizontal="center" vertical="center" wrapText="1"/>
    </xf>
    <xf numFmtId="0" fontId="48" fillId="35" borderId="15" xfId="0" applyFont="1" applyFill="1" applyBorder="1" applyAlignment="1" applyProtection="1">
      <alignment horizontal="center" vertical="center"/>
      <protection locked="0"/>
    </xf>
    <xf numFmtId="43" fontId="48" fillId="35" borderId="8" xfId="56" applyFont="1" applyFill="1" applyBorder="1" applyAlignment="1">
      <alignment vertical="center" wrapText="1"/>
    </xf>
    <xf numFmtId="0" fontId="48" fillId="35" borderId="8" xfId="0" applyFont="1" applyFill="1" applyBorder="1" applyAlignment="1">
      <alignment vertical="center"/>
    </xf>
    <xf numFmtId="0" fontId="4" fillId="35" borderId="8" xfId="196" applyFill="1" applyBorder="1" applyAlignment="1">
      <alignment wrapText="1"/>
    </xf>
    <xf numFmtId="0" fontId="48" fillId="35" borderId="8" xfId="0" applyFont="1" applyFill="1" applyBorder="1" applyAlignment="1">
      <alignment vertical="center" wrapText="1"/>
    </xf>
    <xf numFmtId="0" fontId="48" fillId="0" borderId="8" xfId="0" applyFont="1" applyFill="1" applyBorder="1" applyAlignment="1">
      <alignment vertical="center" wrapText="1"/>
    </xf>
    <xf numFmtId="0" fontId="48" fillId="35" borderId="7" xfId="0" applyFont="1" applyFill="1" applyBorder="1" applyAlignment="1">
      <alignment horizontal="center" vertical="center" wrapText="1"/>
    </xf>
    <xf numFmtId="0" fontId="49" fillId="35" borderId="0" xfId="0" applyFont="1" applyFill="1" applyBorder="1" applyAlignment="1">
      <alignment horizontal="center" vertical="center" wrapText="1"/>
    </xf>
    <xf numFmtId="0" fontId="48" fillId="35" borderId="9" xfId="0" applyFont="1" applyFill="1" applyBorder="1" applyAlignment="1">
      <alignment horizontal="right" vertical="center" wrapText="1"/>
    </xf>
    <xf numFmtId="0" fontId="48" fillId="35" borderId="0" xfId="0" applyFont="1" applyFill="1" applyBorder="1" applyAlignment="1">
      <alignment horizontal="justify" vertical="center" wrapText="1"/>
    </xf>
    <xf numFmtId="0" fontId="48" fillId="0" borderId="27" xfId="0" applyFont="1" applyFill="1" applyBorder="1" applyAlignment="1">
      <alignment horizontal="center" vertical="center" wrapText="1"/>
    </xf>
    <xf numFmtId="0" fontId="9" fillId="38" borderId="0" xfId="0" applyFont="1" applyFill="1" applyBorder="1" applyAlignment="1">
      <alignment horizontal="center"/>
    </xf>
    <xf numFmtId="37" fontId="9" fillId="38" borderId="14" xfId="360" applyNumberFormat="1" applyFont="1" applyFill="1" applyBorder="1" applyAlignment="1">
      <alignment horizontal="center" vertical="center"/>
    </xf>
    <xf numFmtId="0" fontId="9" fillId="38" borderId="7" xfId="0" applyFont="1" applyFill="1" applyBorder="1" applyAlignment="1">
      <alignment horizontal="center"/>
    </xf>
    <xf numFmtId="0" fontId="15" fillId="35" borderId="7" xfId="360" applyFont="1" applyFill="1" applyBorder="1" applyAlignment="1">
      <alignment horizontal="left"/>
    </xf>
    <xf numFmtId="43" fontId="15" fillId="35" borderId="15" xfId="56" applyFont="1" applyFill="1" applyBorder="1" applyAlignment="1">
      <alignment horizontal="center"/>
    </xf>
    <xf numFmtId="43" fontId="63" fillId="0" borderId="16" xfId="56" applyFont="1" applyFill="1" applyBorder="1" applyAlignment="1">
      <alignment vertical="center" wrapText="1"/>
    </xf>
    <xf numFmtId="0" fontId="15" fillId="35" borderId="7" xfId="360" applyFont="1" applyFill="1" applyBorder="1" applyAlignment="1">
      <alignment horizontal="center" vertical="center"/>
    </xf>
    <xf numFmtId="0" fontId="49" fillId="0" borderId="8" xfId="0" applyFont="1" applyBorder="1"/>
    <xf numFmtId="0" fontId="14" fillId="35" borderId="0" xfId="360" applyFont="1" applyFill="1" applyBorder="1" applyAlignment="1">
      <alignment horizontal="center" vertical="center"/>
    </xf>
    <xf numFmtId="0" fontId="15" fillId="35" borderId="4" xfId="360" applyFont="1" applyFill="1" applyBorder="1" applyAlignment="1">
      <alignment horizontal="center"/>
    </xf>
    <xf numFmtId="0" fontId="15" fillId="35" borderId="5" xfId="360" applyFont="1" applyFill="1" applyBorder="1" applyAlignment="1">
      <alignment horizontal="center"/>
    </xf>
    <xf numFmtId="0" fontId="15" fillId="35" borderId="6" xfId="360" applyFont="1" applyFill="1" applyBorder="1" applyAlignment="1">
      <alignment horizontal="left" wrapText="1" indent="1"/>
    </xf>
    <xf numFmtId="43" fontId="63" fillId="35" borderId="14" xfId="56" applyFont="1" applyFill="1" applyBorder="1" applyAlignment="1">
      <alignment vertical="center" wrapText="1"/>
    </xf>
    <xf numFmtId="43" fontId="48" fillId="0" borderId="0" xfId="0" applyNumberFormat="1" applyFont="1"/>
    <xf numFmtId="0" fontId="48" fillId="0" borderId="0" xfId="0" applyFont="1" applyAlignment="1">
      <alignment horizontal="center"/>
    </xf>
    <xf numFmtId="43" fontId="15" fillId="35" borderId="12" xfId="56" applyFont="1" applyFill="1" applyBorder="1" applyAlignment="1">
      <alignment horizontal="center"/>
    </xf>
    <xf numFmtId="43" fontId="63" fillId="35" borderId="7" xfId="56" applyFont="1" applyFill="1" applyBorder="1" applyAlignment="1">
      <alignment vertical="center" wrapText="1"/>
    </xf>
    <xf numFmtId="43" fontId="63" fillId="0" borderId="7" xfId="56" applyFont="1" applyFill="1" applyBorder="1" applyAlignment="1">
      <alignment vertical="center" wrapText="1"/>
    </xf>
    <xf numFmtId="37" fontId="9" fillId="38" borderId="15" xfId="360" applyNumberFormat="1" applyFont="1" applyFill="1" applyBorder="1" applyAlignment="1">
      <alignment horizontal="center" vertical="center"/>
    </xf>
    <xf numFmtId="43" fontId="48" fillId="0" borderId="0" xfId="0" applyNumberFormat="1" applyFont="1" applyBorder="1"/>
    <xf numFmtId="0" fontId="9" fillId="38" borderId="5" xfId="196" applyFont="1" applyFill="1" applyBorder="1" applyAlignment="1">
      <alignment horizontal="center" vertical="center"/>
    </xf>
    <xf numFmtId="0" fontId="9" fillId="38" borderId="0" xfId="196" applyFont="1" applyFill="1" applyBorder="1" applyAlignment="1">
      <alignment horizontal="center"/>
    </xf>
    <xf numFmtId="0" fontId="9" fillId="35" borderId="10" xfId="0" applyNumberFormat="1" applyFont="1" applyFill="1" applyBorder="1" applyAlignment="1" applyProtection="1">
      <alignment horizontal="center"/>
      <protection locked="0"/>
    </xf>
    <xf numFmtId="0" fontId="4" fillId="35" borderId="0" xfId="0" applyFont="1" applyFill="1" applyBorder="1" applyAlignment="1">
      <alignment horizontal="left" vertical="top" wrapText="1"/>
    </xf>
    <xf numFmtId="0" fontId="9" fillId="35" borderId="0" xfId="0" applyFont="1" applyFill="1" applyBorder="1" applyAlignment="1">
      <alignment vertical="top" wrapText="1"/>
    </xf>
    <xf numFmtId="0" fontId="9" fillId="35" borderId="0" xfId="0" applyFont="1" applyFill="1" applyBorder="1" applyAlignment="1">
      <alignment horizontal="left" vertical="top" wrapText="1"/>
    </xf>
    <xf numFmtId="0" fontId="4" fillId="35" borderId="0" xfId="0" applyFont="1" applyFill="1" applyBorder="1" applyAlignment="1">
      <alignment horizontal="justify" vertical="top" wrapText="1"/>
    </xf>
    <xf numFmtId="0" fontId="13" fillId="35" borderId="0" xfId="0" applyFont="1" applyFill="1" applyBorder="1" applyAlignment="1">
      <alignment horizontal="left" vertical="top" wrapText="1"/>
    </xf>
    <xf numFmtId="0" fontId="49" fillId="35" borderId="13" xfId="0" applyFont="1" applyFill="1" applyBorder="1" applyAlignment="1" applyProtection="1">
      <alignment horizontal="center"/>
      <protection locked="0"/>
    </xf>
    <xf numFmtId="0" fontId="9" fillId="35" borderId="0" xfId="0" applyFont="1" applyFill="1" applyBorder="1" applyAlignment="1" applyProtection="1">
      <alignment horizontal="center" vertical="top" wrapText="1"/>
      <protection locked="0"/>
    </xf>
    <xf numFmtId="0" fontId="13" fillId="35" borderId="0" xfId="0" applyFont="1" applyFill="1" applyBorder="1" applyAlignment="1">
      <alignment vertical="top" wrapText="1"/>
    </xf>
    <xf numFmtId="0" fontId="4" fillId="35" borderId="10" xfId="0" applyFont="1" applyFill="1" applyBorder="1" applyAlignment="1" applyProtection="1">
      <alignment horizontal="center"/>
      <protection locked="0"/>
    </xf>
    <xf numFmtId="0" fontId="4" fillId="35" borderId="10" xfId="0" applyFont="1" applyFill="1" applyBorder="1" applyAlignment="1" applyProtection="1">
      <alignment horizontal="center" vertical="center"/>
      <protection locked="0"/>
    </xf>
    <xf numFmtId="0" fontId="49" fillId="35" borderId="0" xfId="0" applyFont="1" applyFill="1" applyBorder="1" applyAlignment="1" applyProtection="1">
      <alignment horizontal="center"/>
      <protection locked="0"/>
    </xf>
    <xf numFmtId="0" fontId="4" fillId="35" borderId="0" xfId="0" applyFont="1" applyFill="1" applyBorder="1" applyAlignment="1" applyProtection="1">
      <alignment horizontal="center" vertical="center"/>
      <protection locked="0"/>
    </xf>
    <xf numFmtId="0" fontId="4" fillId="35" borderId="0" xfId="0" applyFont="1" applyFill="1" applyBorder="1" applyAlignment="1" applyProtection="1">
      <alignment horizontal="center"/>
      <protection locked="0"/>
    </xf>
    <xf numFmtId="0" fontId="2" fillId="35" borderId="0" xfId="0" applyFont="1" applyFill="1" applyBorder="1" applyAlignment="1">
      <alignment horizontal="left" vertical="top"/>
    </xf>
    <xf numFmtId="0" fontId="50" fillId="35" borderId="0" xfId="0" applyFont="1" applyFill="1" applyBorder="1" applyAlignment="1">
      <alignment horizontal="center" vertical="center" wrapText="1"/>
    </xf>
    <xf numFmtId="0" fontId="50" fillId="38" borderId="12" xfId="196" applyFont="1" applyFill="1" applyBorder="1" applyAlignment="1">
      <alignment horizontal="center" vertical="center"/>
    </xf>
    <xf numFmtId="0" fontId="50" fillId="38" borderId="7" xfId="196" applyFont="1" applyFill="1" applyBorder="1" applyAlignment="1">
      <alignment horizontal="center" vertical="center"/>
    </xf>
    <xf numFmtId="0" fontId="9" fillId="38" borderId="13" xfId="196" applyFont="1" applyFill="1" applyBorder="1" applyAlignment="1">
      <alignment horizontal="center" vertical="center"/>
    </xf>
    <xf numFmtId="0" fontId="9" fillId="38" borderId="0" xfId="196" applyFont="1" applyFill="1" applyBorder="1" applyAlignment="1">
      <alignment horizontal="center" vertical="center"/>
    </xf>
    <xf numFmtId="0" fontId="9" fillId="38" borderId="13" xfId="196" applyFont="1" applyFill="1" applyBorder="1" applyAlignment="1">
      <alignment horizontal="right" vertical="top"/>
    </xf>
    <xf numFmtId="0" fontId="9" fillId="38" borderId="0" xfId="196" applyFont="1" applyFill="1" applyBorder="1" applyAlignment="1">
      <alignment horizontal="right" vertical="top"/>
    </xf>
    <xf numFmtId="0" fontId="4" fillId="35" borderId="10" xfId="0" applyFont="1" applyFill="1" applyBorder="1" applyAlignment="1">
      <alignment horizontal="left" vertical="top" wrapText="1"/>
    </xf>
    <xf numFmtId="0" fontId="9" fillId="38" borderId="0" xfId="0" applyFont="1" applyFill="1" applyBorder="1" applyAlignment="1">
      <alignment horizontal="center"/>
    </xf>
    <xf numFmtId="0" fontId="48" fillId="35" borderId="0" xfId="0" applyFont="1" applyFill="1" applyBorder="1" applyAlignment="1">
      <alignment horizontal="left" vertical="top"/>
    </xf>
    <xf numFmtId="0" fontId="9" fillId="35" borderId="0" xfId="1" applyNumberFormat="1" applyFont="1" applyFill="1" applyBorder="1" applyAlignment="1">
      <alignment horizontal="center" vertical="center"/>
    </xf>
    <xf numFmtId="0" fontId="9" fillId="38" borderId="13" xfId="196" applyFont="1" applyFill="1" applyBorder="1" applyAlignment="1">
      <alignment horizontal="center" vertical="center" wrapText="1"/>
    </xf>
    <xf numFmtId="0" fontId="9" fillId="38" borderId="10" xfId="196" applyFont="1" applyFill="1" applyBorder="1" applyAlignment="1">
      <alignment horizontal="center" vertical="center" wrapText="1"/>
    </xf>
    <xf numFmtId="0" fontId="9" fillId="35" borderId="7" xfId="1" applyNumberFormat="1" applyFont="1" applyFill="1" applyBorder="1" applyAlignment="1">
      <alignment horizontal="center" vertical="center"/>
    </xf>
    <xf numFmtId="0" fontId="9" fillId="35" borderId="8" xfId="1" applyNumberFormat="1" applyFont="1" applyFill="1" applyBorder="1" applyAlignment="1">
      <alignment horizontal="center" vertical="center"/>
    </xf>
    <xf numFmtId="0" fontId="9" fillId="35" borderId="7" xfId="1" applyNumberFormat="1" applyFont="1" applyFill="1" applyBorder="1" applyAlignment="1">
      <alignment horizontal="center" vertical="top"/>
    </xf>
    <xf numFmtId="0" fontId="9" fillId="35" borderId="0" xfId="1" applyNumberFormat="1" applyFont="1" applyFill="1" applyBorder="1" applyAlignment="1">
      <alignment horizontal="center" vertical="top"/>
    </xf>
    <xf numFmtId="0" fontId="9" fillId="35" borderId="8" xfId="1" applyNumberFormat="1" applyFont="1" applyFill="1" applyBorder="1" applyAlignment="1">
      <alignment horizontal="center" vertical="top"/>
    </xf>
    <xf numFmtId="0" fontId="49" fillId="35" borderId="0" xfId="0" applyFont="1" applyFill="1" applyBorder="1" applyAlignment="1">
      <alignment horizontal="left" vertical="top"/>
    </xf>
    <xf numFmtId="0" fontId="48" fillId="0" borderId="0" xfId="0" applyFont="1" applyBorder="1" applyAlignment="1">
      <alignment horizontal="center"/>
    </xf>
    <xf numFmtId="0" fontId="48" fillId="35" borderId="9" xfId="0" applyFont="1" applyFill="1" applyBorder="1" applyAlignment="1">
      <alignment horizontal="center" vertical="top"/>
    </xf>
    <xf numFmtId="0" fontId="48" fillId="35" borderId="10" xfId="0" applyFont="1" applyFill="1" applyBorder="1" applyAlignment="1">
      <alignment horizontal="center" vertical="top"/>
    </xf>
    <xf numFmtId="0" fontId="48" fillId="35" borderId="3" xfId="0" applyFont="1" applyFill="1" applyBorder="1" applyAlignment="1">
      <alignment horizontal="center" vertical="top"/>
    </xf>
    <xf numFmtId="0" fontId="2" fillId="35" borderId="0" xfId="0" applyFont="1" applyFill="1" applyBorder="1" applyAlignment="1">
      <alignment horizontal="left" vertical="top" wrapText="1"/>
    </xf>
    <xf numFmtId="0" fontId="4" fillId="35" borderId="0" xfId="0" applyFont="1" applyFill="1" applyBorder="1" applyAlignment="1" applyProtection="1">
      <alignment horizontal="center" vertical="top"/>
      <protection locked="0"/>
    </xf>
    <xf numFmtId="0" fontId="9" fillId="35" borderId="0" xfId="1" applyNumberFormat="1" applyFont="1" applyFill="1" applyBorder="1" applyAlignment="1" applyProtection="1">
      <alignment horizontal="center" vertical="top"/>
    </xf>
    <xf numFmtId="0" fontId="9" fillId="35" borderId="8" xfId="1" applyNumberFormat="1" applyFont="1" applyFill="1" applyBorder="1" applyAlignment="1" applyProtection="1">
      <alignment horizontal="center" vertical="top"/>
    </xf>
    <xf numFmtId="0" fontId="9" fillId="38" borderId="0" xfId="196" applyFont="1" applyFill="1" applyBorder="1" applyAlignment="1" applyProtection="1">
      <alignment horizontal="center"/>
    </xf>
    <xf numFmtId="0" fontId="9" fillId="38" borderId="0" xfId="0" applyFont="1" applyFill="1" applyBorder="1" applyAlignment="1" applyProtection="1">
      <alignment horizontal="right"/>
    </xf>
    <xf numFmtId="0" fontId="4" fillId="38" borderId="0" xfId="0" applyNumberFormat="1" applyFont="1" applyFill="1" applyBorder="1" applyAlignment="1" applyProtection="1">
      <alignment horizontal="left"/>
    </xf>
    <xf numFmtId="0" fontId="9" fillId="35" borderId="0" xfId="1" applyNumberFormat="1" applyFont="1" applyFill="1" applyBorder="1" applyAlignment="1" applyProtection="1">
      <alignment horizontal="center" vertical="center"/>
    </xf>
    <xf numFmtId="0" fontId="9" fillId="38" borderId="5" xfId="196" applyFont="1" applyFill="1" applyBorder="1" applyAlignment="1" applyProtection="1">
      <alignment horizontal="center" vertical="center"/>
    </xf>
    <xf numFmtId="0" fontId="9" fillId="35" borderId="8" xfId="1" applyNumberFormat="1" applyFont="1" applyFill="1" applyBorder="1" applyAlignment="1" applyProtection="1">
      <alignment horizontal="center" vertical="center"/>
    </xf>
    <xf numFmtId="0" fontId="21" fillId="35" borderId="0" xfId="0" applyNumberFormat="1" applyFont="1" applyFill="1" applyBorder="1" applyAlignment="1" applyProtection="1">
      <alignment horizontal="center"/>
      <protection locked="0"/>
    </xf>
    <xf numFmtId="0" fontId="13" fillId="35" borderId="0" xfId="0" applyFont="1" applyFill="1" applyBorder="1" applyAlignment="1" applyProtection="1">
      <alignment horizontal="left" vertical="top"/>
    </xf>
    <xf numFmtId="0" fontId="9" fillId="35" borderId="0" xfId="0" applyFont="1" applyFill="1" applyBorder="1" applyAlignment="1" applyProtection="1">
      <alignment horizontal="left" vertical="top"/>
    </xf>
    <xf numFmtId="0" fontId="9" fillId="35" borderId="0" xfId="0" applyFont="1" applyFill="1" applyBorder="1" applyAlignment="1" applyProtection="1">
      <alignment horizontal="center" vertical="top"/>
    </xf>
    <xf numFmtId="0" fontId="4" fillId="35" borderId="0" xfId="0" applyFont="1" applyFill="1" applyBorder="1" applyAlignment="1" applyProtection="1">
      <alignment horizontal="left" vertical="top"/>
    </xf>
    <xf numFmtId="0" fontId="13" fillId="35" borderId="10" xfId="0" applyFont="1" applyFill="1" applyBorder="1" applyAlignment="1" applyProtection="1">
      <alignment horizontal="left" vertical="top"/>
    </xf>
    <xf numFmtId="0" fontId="2" fillId="35" borderId="0" xfId="0" applyFont="1" applyFill="1" applyBorder="1" applyAlignment="1" applyProtection="1">
      <alignment horizontal="left" vertical="top"/>
    </xf>
    <xf numFmtId="0" fontId="49" fillId="35" borderId="0" xfId="0" applyFont="1" applyFill="1" applyBorder="1" applyAlignment="1">
      <alignment horizontal="left" vertical="top" wrapText="1"/>
    </xf>
    <xf numFmtId="0" fontId="9" fillId="35" borderId="59" xfId="0" applyFont="1" applyFill="1" applyBorder="1" applyAlignment="1">
      <alignment horizontal="left" vertical="top"/>
    </xf>
    <xf numFmtId="0" fontId="4" fillId="35" borderId="0" xfId="0" applyNumberFormat="1" applyFont="1" applyFill="1" applyBorder="1" applyAlignment="1" applyProtection="1">
      <alignment horizontal="left"/>
      <protection locked="0"/>
    </xf>
    <xf numFmtId="0" fontId="9" fillId="35" borderId="10" xfId="0" applyFont="1" applyFill="1" applyBorder="1" applyAlignment="1">
      <alignment horizontal="left" vertical="top"/>
    </xf>
    <xf numFmtId="0" fontId="4" fillId="35" borderId="0" xfId="196" applyFont="1" applyFill="1" applyBorder="1" applyAlignment="1">
      <alignment horizontal="left" vertical="top"/>
    </xf>
    <xf numFmtId="0" fontId="9" fillId="38" borderId="5" xfId="0" applyFont="1" applyFill="1" applyBorder="1" applyAlignment="1">
      <alignment horizontal="center" vertical="center"/>
    </xf>
    <xf numFmtId="0" fontId="9" fillId="35" borderId="0" xfId="196" applyFont="1" applyFill="1" applyBorder="1" applyAlignment="1">
      <alignment horizontal="left" vertical="top"/>
    </xf>
    <xf numFmtId="0" fontId="4" fillId="35" borderId="0" xfId="196" applyFont="1" applyFill="1" applyBorder="1" applyAlignment="1">
      <alignment horizontal="left" vertical="top" wrapText="1"/>
    </xf>
    <xf numFmtId="0" fontId="9" fillId="35" borderId="0" xfId="0" applyFont="1" applyFill="1" applyBorder="1" applyAlignment="1">
      <alignment horizontal="center"/>
    </xf>
    <xf numFmtId="0" fontId="9" fillId="35" borderId="10" xfId="0" applyNumberFormat="1" applyFont="1" applyFill="1" applyBorder="1" applyAlignment="1" applyProtection="1">
      <alignment horizontal="left"/>
      <protection locked="0"/>
    </xf>
    <xf numFmtId="0" fontId="9" fillId="35" borderId="0" xfId="196" applyFont="1" applyFill="1" applyBorder="1" applyAlignment="1">
      <alignment horizontal="left" vertical="top" wrapText="1"/>
    </xf>
    <xf numFmtId="0" fontId="48" fillId="35" borderId="0" xfId="0" applyFont="1" applyFill="1" applyBorder="1" applyAlignment="1" applyProtection="1">
      <alignment horizontal="center"/>
      <protection locked="0"/>
    </xf>
    <xf numFmtId="0" fontId="4" fillId="35" borderId="0" xfId="0" applyFont="1" applyFill="1" applyBorder="1" applyAlignment="1" applyProtection="1">
      <alignment horizontal="center" vertical="top" wrapText="1"/>
      <protection locked="0"/>
    </xf>
    <xf numFmtId="0" fontId="2" fillId="34" borderId="0" xfId="0" applyFont="1" applyFill="1" applyBorder="1" applyAlignment="1">
      <alignment horizontal="left" vertical="top" wrapText="1"/>
    </xf>
    <xf numFmtId="0" fontId="2" fillId="34" borderId="0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horizontal="center" vertical="center" wrapText="1"/>
    </xf>
    <xf numFmtId="0" fontId="7" fillId="34" borderId="59" xfId="0" applyFont="1" applyFill="1" applyBorder="1" applyAlignment="1">
      <alignment horizontal="left" vertical="top" wrapText="1"/>
    </xf>
    <xf numFmtId="0" fontId="5" fillId="34" borderId="0" xfId="0" applyFont="1" applyFill="1" applyBorder="1" applyAlignment="1">
      <alignment horizontal="left" vertical="top" wrapText="1"/>
    </xf>
    <xf numFmtId="0" fontId="7" fillId="34" borderId="0" xfId="0" applyFont="1" applyFill="1" applyBorder="1" applyAlignment="1">
      <alignment horizontal="left" vertical="top" wrapText="1"/>
    </xf>
    <xf numFmtId="0" fontId="3" fillId="34" borderId="0" xfId="0" applyFont="1" applyFill="1" applyBorder="1" applyAlignment="1">
      <alignment horizontal="right" vertical="distributed" wrapText="1"/>
    </xf>
    <xf numFmtId="0" fontId="3" fillId="33" borderId="40" xfId="196" applyFont="1" applyFill="1" applyBorder="1" applyAlignment="1">
      <alignment horizontal="center" vertical="center"/>
    </xf>
    <xf numFmtId="0" fontId="3" fillId="33" borderId="41" xfId="196" applyFont="1" applyFill="1" applyBorder="1" applyAlignment="1">
      <alignment horizontal="center" vertical="center"/>
    </xf>
    <xf numFmtId="0" fontId="7" fillId="34" borderId="0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/>
    </xf>
    <xf numFmtId="0" fontId="7" fillId="34" borderId="61" xfId="0" applyFont="1" applyFill="1" applyBorder="1" applyAlignment="1">
      <alignment horizontal="center" vertical="center" wrapText="1"/>
    </xf>
    <xf numFmtId="0" fontId="49" fillId="38" borderId="5" xfId="0" applyFont="1" applyFill="1" applyBorder="1" applyAlignment="1">
      <alignment horizontal="center"/>
    </xf>
    <xf numFmtId="0" fontId="49" fillId="38" borderId="6" xfId="0" applyFont="1" applyFill="1" applyBorder="1" applyAlignment="1">
      <alignment horizontal="center"/>
    </xf>
    <xf numFmtId="0" fontId="48" fillId="0" borderId="5" xfId="0" applyFont="1" applyFill="1" applyBorder="1"/>
    <xf numFmtId="0" fontId="71" fillId="0" borderId="4" xfId="0" applyFont="1" applyFill="1" applyBorder="1" applyAlignment="1">
      <alignment vertical="center" wrapText="1"/>
    </xf>
    <xf numFmtId="0" fontId="71" fillId="0" borderId="6" xfId="0" applyFont="1" applyFill="1" applyBorder="1" applyAlignment="1">
      <alignment vertical="center" wrapText="1"/>
    </xf>
    <xf numFmtId="0" fontId="71" fillId="38" borderId="9" xfId="0" applyFont="1" applyFill="1" applyBorder="1" applyAlignment="1">
      <alignment horizontal="center" vertical="center"/>
    </xf>
    <xf numFmtId="0" fontId="71" fillId="38" borderId="10" xfId="0" applyFont="1" applyFill="1" applyBorder="1" applyAlignment="1">
      <alignment horizontal="center" vertical="center"/>
    </xf>
    <xf numFmtId="0" fontId="71" fillId="38" borderId="3" xfId="0" applyFont="1" applyFill="1" applyBorder="1" applyAlignment="1">
      <alignment horizontal="center" vertical="center"/>
    </xf>
    <xf numFmtId="0" fontId="71" fillId="38" borderId="7" xfId="0" applyFont="1" applyFill="1" applyBorder="1" applyAlignment="1">
      <alignment horizontal="center" vertical="center"/>
    </xf>
    <xf numFmtId="0" fontId="71" fillId="38" borderId="0" xfId="0" applyFont="1" applyFill="1" applyBorder="1" applyAlignment="1">
      <alignment horizontal="center" vertical="center"/>
    </xf>
    <xf numFmtId="0" fontId="71" fillId="38" borderId="8" xfId="0" applyFont="1" applyFill="1" applyBorder="1" applyAlignment="1">
      <alignment horizontal="center" vertical="center"/>
    </xf>
    <xf numFmtId="0" fontId="71" fillId="38" borderId="12" xfId="0" applyFont="1" applyFill="1" applyBorder="1" applyAlignment="1">
      <alignment horizontal="center" vertical="center" wrapText="1"/>
    </xf>
    <xf numFmtId="0" fontId="71" fillId="38" borderId="13" xfId="0" applyFont="1" applyFill="1" applyBorder="1" applyAlignment="1">
      <alignment horizontal="center" vertical="center" wrapText="1"/>
    </xf>
    <xf numFmtId="0" fontId="71" fillId="38" borderId="11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 wrapText="1"/>
    </xf>
    <xf numFmtId="0" fontId="63" fillId="38" borderId="9" xfId="0" applyFont="1" applyFill="1" applyBorder="1" applyAlignment="1">
      <alignment horizontal="center" vertical="center"/>
    </xf>
    <xf numFmtId="0" fontId="63" fillId="38" borderId="10" xfId="0" applyFont="1" applyFill="1" applyBorder="1" applyAlignment="1">
      <alignment horizontal="center" vertical="center"/>
    </xf>
    <xf numFmtId="0" fontId="63" fillId="38" borderId="3" xfId="0" applyFont="1" applyFill="1" applyBorder="1" applyAlignment="1">
      <alignment horizontal="center" vertical="center"/>
    </xf>
    <xf numFmtId="0" fontId="63" fillId="38" borderId="7" xfId="0" applyFont="1" applyFill="1" applyBorder="1" applyAlignment="1">
      <alignment horizontal="center" vertical="center"/>
    </xf>
    <xf numFmtId="0" fontId="63" fillId="38" borderId="0" xfId="0" applyFont="1" applyFill="1" applyBorder="1" applyAlignment="1">
      <alignment horizontal="center" vertical="center"/>
    </xf>
    <xf numFmtId="0" fontId="63" fillId="38" borderId="8" xfId="0" applyFont="1" applyFill="1" applyBorder="1" applyAlignment="1">
      <alignment horizontal="center" vertical="center"/>
    </xf>
    <xf numFmtId="0" fontId="63" fillId="38" borderId="12" xfId="0" applyFont="1" applyFill="1" applyBorder="1" applyAlignment="1">
      <alignment horizontal="center" vertical="center" wrapText="1"/>
    </xf>
    <xf numFmtId="0" fontId="63" fillId="38" borderId="13" xfId="0" applyFont="1" applyFill="1" applyBorder="1" applyAlignment="1">
      <alignment horizontal="center" vertical="center" wrapText="1"/>
    </xf>
    <xf numFmtId="0" fontId="63" fillId="38" borderId="11" xfId="0" applyFont="1" applyFill="1" applyBorder="1" applyAlignment="1">
      <alignment horizontal="center" vertical="center" wrapText="1"/>
    </xf>
    <xf numFmtId="0" fontId="71" fillId="38" borderId="4" xfId="0" applyFont="1" applyFill="1" applyBorder="1" applyAlignment="1">
      <alignment vertical="center"/>
    </xf>
    <xf numFmtId="0" fontId="71" fillId="38" borderId="6" xfId="0" applyFont="1" applyFill="1" applyBorder="1" applyAlignment="1">
      <alignment vertical="center"/>
    </xf>
    <xf numFmtId="0" fontId="70" fillId="0" borderId="4" xfId="0" applyFont="1" applyFill="1" applyBorder="1" applyAlignment="1">
      <alignment horizontal="left" vertical="center" wrapText="1"/>
    </xf>
    <xf numFmtId="0" fontId="70" fillId="0" borderId="6" xfId="0" applyFont="1" applyFill="1" applyBorder="1" applyAlignment="1">
      <alignment horizontal="left" vertical="center" wrapText="1"/>
    </xf>
    <xf numFmtId="0" fontId="70" fillId="0" borderId="4" xfId="0" applyFont="1" applyFill="1" applyBorder="1" applyAlignment="1">
      <alignment vertical="center"/>
    </xf>
    <xf numFmtId="0" fontId="70" fillId="0" borderId="6" xfId="0" applyFont="1" applyFill="1" applyBorder="1" applyAlignment="1">
      <alignment vertical="center"/>
    </xf>
    <xf numFmtId="0" fontId="68" fillId="0" borderId="5" xfId="0" applyFont="1" applyFill="1" applyBorder="1"/>
    <xf numFmtId="0" fontId="71" fillId="0" borderId="4" xfId="0" applyFont="1" applyFill="1" applyBorder="1" applyAlignment="1">
      <alignment vertical="center"/>
    </xf>
    <xf numFmtId="0" fontId="71" fillId="0" borderId="6" xfId="0" applyFont="1" applyFill="1" applyBorder="1" applyAlignment="1">
      <alignment vertical="center"/>
    </xf>
    <xf numFmtId="0" fontId="48" fillId="38" borderId="0" xfId="0" applyFont="1" applyFill="1" applyAlignment="1">
      <alignment horizontal="center"/>
    </xf>
    <xf numFmtId="0" fontId="9" fillId="38" borderId="0" xfId="0" applyFont="1" applyFill="1" applyBorder="1" applyAlignment="1">
      <alignment horizontal="center" vertical="center"/>
    </xf>
    <xf numFmtId="0" fontId="79" fillId="0" borderId="0" xfId="0" applyFont="1" applyBorder="1" applyAlignment="1">
      <alignment horizontal="center"/>
    </xf>
    <xf numFmtId="0" fontId="48" fillId="38" borderId="4" xfId="0" applyFont="1" applyFill="1" applyBorder="1" applyAlignment="1">
      <alignment horizontal="center"/>
    </xf>
    <xf numFmtId="0" fontId="48" fillId="38" borderId="6" xfId="0" applyFont="1" applyFill="1" applyBorder="1" applyAlignment="1">
      <alignment horizontal="center"/>
    </xf>
    <xf numFmtId="49" fontId="9" fillId="38" borderId="4" xfId="0" applyNumberFormat="1" applyFont="1" applyFill="1" applyBorder="1" applyAlignment="1">
      <alignment horizontal="center" vertical="center"/>
    </xf>
    <xf numFmtId="49" fontId="9" fillId="38" borderId="6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/>
    </xf>
    <xf numFmtId="0" fontId="48" fillId="0" borderId="13" xfId="0" applyFont="1" applyFill="1" applyBorder="1"/>
    <xf numFmtId="0" fontId="65" fillId="0" borderId="4" xfId="0" applyFont="1" applyFill="1" applyBorder="1" applyAlignment="1">
      <alignment horizontal="left" vertical="center"/>
    </xf>
    <xf numFmtId="0" fontId="65" fillId="0" borderId="6" xfId="0" applyFont="1" applyFill="1" applyBorder="1" applyAlignment="1">
      <alignment horizontal="left" vertical="center"/>
    </xf>
    <xf numFmtId="0" fontId="65" fillId="0" borderId="4" xfId="0" applyFont="1" applyFill="1" applyBorder="1" applyAlignment="1">
      <alignment horizontal="left" vertical="center" wrapText="1"/>
    </xf>
    <xf numFmtId="0" fontId="65" fillId="0" borderId="6" xfId="0" applyFont="1" applyFill="1" applyBorder="1" applyAlignment="1">
      <alignment horizontal="left" vertical="center" wrapText="1"/>
    </xf>
    <xf numFmtId="0" fontId="63" fillId="0" borderId="4" xfId="0" applyFont="1" applyFill="1" applyBorder="1" applyAlignment="1">
      <alignment vertical="center"/>
    </xf>
    <xf numFmtId="0" fontId="63" fillId="0" borderId="6" xfId="0" applyFont="1" applyFill="1" applyBorder="1" applyAlignment="1">
      <alignment vertical="center"/>
    </xf>
    <xf numFmtId="0" fontId="63" fillId="38" borderId="4" xfId="0" applyFont="1" applyFill="1" applyBorder="1" applyAlignment="1">
      <alignment vertical="center"/>
    </xf>
    <xf numFmtId="0" fontId="63" fillId="38" borderId="6" xfId="0" applyFont="1" applyFill="1" applyBorder="1" applyAlignment="1">
      <alignment vertical="center"/>
    </xf>
    <xf numFmtId="0" fontId="4" fillId="35" borderId="0" xfId="0" applyFont="1" applyFill="1" applyAlignment="1">
      <alignment horizontal="left" vertical="top" wrapText="1"/>
    </xf>
    <xf numFmtId="0" fontId="48" fillId="0" borderId="0" xfId="0" applyFont="1" applyAlignment="1">
      <alignment horizontal="center"/>
    </xf>
    <xf numFmtId="0" fontId="62" fillId="35" borderId="0" xfId="0" applyFont="1" applyFill="1" applyBorder="1" applyAlignment="1">
      <alignment horizontal="left" vertical="center" wrapText="1"/>
    </xf>
    <xf numFmtId="0" fontId="62" fillId="35" borderId="8" xfId="0" applyFont="1" applyFill="1" applyBorder="1" applyAlignment="1">
      <alignment horizontal="left" vertical="center" wrapText="1"/>
    </xf>
    <xf numFmtId="43" fontId="63" fillId="35" borderId="16" xfId="56" applyFont="1" applyFill="1" applyBorder="1" applyAlignment="1">
      <alignment horizontal="right" vertical="center" wrapText="1"/>
    </xf>
    <xf numFmtId="43" fontId="63" fillId="35" borderId="2" xfId="56" applyFont="1" applyFill="1" applyBorder="1" applyAlignment="1">
      <alignment horizontal="right" vertical="center" wrapText="1"/>
    </xf>
    <xf numFmtId="43" fontId="9" fillId="0" borderId="4" xfId="56" applyFont="1" applyBorder="1" applyAlignment="1">
      <alignment horizontal="center" vertical="top" wrapText="1"/>
    </xf>
    <xf numFmtId="43" fontId="9" fillId="0" borderId="6" xfId="56" applyFont="1" applyBorder="1" applyAlignment="1">
      <alignment horizontal="center" vertical="top" wrapText="1"/>
    </xf>
    <xf numFmtId="0" fontId="62" fillId="0" borderId="0" xfId="0" applyFont="1" applyFill="1" applyBorder="1" applyAlignment="1">
      <alignment horizontal="left" vertical="center" wrapText="1"/>
    </xf>
    <xf numFmtId="0" fontId="62" fillId="0" borderId="8" xfId="0" applyFont="1" applyFill="1" applyBorder="1" applyAlignment="1">
      <alignment horizontal="left" vertical="center" wrapText="1"/>
    </xf>
    <xf numFmtId="0" fontId="15" fillId="35" borderId="7" xfId="360" applyFont="1" applyFill="1" applyBorder="1" applyAlignment="1">
      <alignment horizontal="left" vertical="center" wrapText="1"/>
    </xf>
    <xf numFmtId="0" fontId="15" fillId="35" borderId="0" xfId="360" applyFont="1" applyFill="1" applyBorder="1" applyAlignment="1">
      <alignment horizontal="left" vertical="center" wrapText="1"/>
    </xf>
    <xf numFmtId="0" fontId="15" fillId="35" borderId="8" xfId="360" applyFont="1" applyFill="1" applyBorder="1" applyAlignment="1">
      <alignment horizontal="left" vertical="center" wrapText="1"/>
    </xf>
    <xf numFmtId="37" fontId="9" fillId="38" borderId="14" xfId="360" applyNumberFormat="1" applyFont="1" applyFill="1" applyBorder="1" applyAlignment="1">
      <alignment horizontal="center" vertical="center" wrapText="1"/>
    </xf>
    <xf numFmtId="37" fontId="9" fillId="38" borderId="14" xfId="360" applyNumberFormat="1" applyFont="1" applyFill="1" applyBorder="1" applyAlignment="1">
      <alignment horizontal="center" vertical="center"/>
    </xf>
    <xf numFmtId="0" fontId="62" fillId="35" borderId="7" xfId="0" applyFont="1" applyFill="1" applyBorder="1" applyAlignment="1">
      <alignment horizontal="left" vertical="center" wrapText="1"/>
    </xf>
    <xf numFmtId="43" fontId="63" fillId="35" borderId="15" xfId="56" applyFont="1" applyFill="1" applyBorder="1" applyAlignment="1">
      <alignment horizontal="right" vertical="center" wrapText="1"/>
    </xf>
    <xf numFmtId="0" fontId="9" fillId="38" borderId="12" xfId="0" applyFont="1" applyFill="1" applyBorder="1" applyAlignment="1">
      <alignment horizontal="center"/>
    </xf>
    <xf numFmtId="0" fontId="9" fillId="38" borderId="13" xfId="0" applyFont="1" applyFill="1" applyBorder="1" applyAlignment="1">
      <alignment horizontal="center"/>
    </xf>
    <xf numFmtId="0" fontId="9" fillId="38" borderId="11" xfId="0" applyFont="1" applyFill="1" applyBorder="1" applyAlignment="1">
      <alignment horizontal="center"/>
    </xf>
    <xf numFmtId="0" fontId="9" fillId="38" borderId="8" xfId="0" applyFont="1" applyFill="1" applyBorder="1" applyAlignment="1">
      <alignment horizontal="center"/>
    </xf>
    <xf numFmtId="0" fontId="9" fillId="38" borderId="9" xfId="0" applyFont="1" applyFill="1" applyBorder="1" applyAlignment="1">
      <alignment horizontal="center"/>
    </xf>
    <xf numFmtId="0" fontId="9" fillId="38" borderId="10" xfId="0" applyFont="1" applyFill="1" applyBorder="1" applyAlignment="1">
      <alignment horizontal="center"/>
    </xf>
    <xf numFmtId="0" fontId="9" fillId="38" borderId="3" xfId="0" applyFont="1" applyFill="1" applyBorder="1" applyAlignment="1">
      <alignment horizontal="center"/>
    </xf>
    <xf numFmtId="4" fontId="80" fillId="0" borderId="7" xfId="0" applyNumberFormat="1" applyFont="1" applyBorder="1" applyAlignment="1" applyProtection="1">
      <alignment horizontal="center" vertical="center"/>
      <protection locked="0"/>
    </xf>
    <xf numFmtId="4" fontId="80" fillId="0" borderId="0" xfId="0" applyNumberFormat="1" applyFont="1" applyBorder="1" applyAlignment="1" applyProtection="1">
      <alignment horizontal="center" vertical="center"/>
      <protection locked="0"/>
    </xf>
    <xf numFmtId="4" fontId="80" fillId="0" borderId="8" xfId="0" applyNumberFormat="1" applyFont="1" applyBorder="1" applyAlignment="1" applyProtection="1">
      <alignment horizontal="center" vertical="center"/>
      <protection locked="0"/>
    </xf>
    <xf numFmtId="0" fontId="5" fillId="39" borderId="4" xfId="295" applyFont="1" applyFill="1" applyBorder="1" applyAlignment="1" applyProtection="1">
      <alignment horizontal="center" vertical="center" wrapText="1"/>
      <protection locked="0"/>
    </xf>
    <xf numFmtId="0" fontId="5" fillId="39" borderId="5" xfId="295" applyFont="1" applyFill="1" applyBorder="1" applyAlignment="1" applyProtection="1">
      <alignment horizontal="center" vertical="center" wrapText="1"/>
      <protection locked="0"/>
    </xf>
    <xf numFmtId="0" fontId="5" fillId="39" borderId="6" xfId="295" applyFont="1" applyFill="1" applyBorder="1" applyAlignment="1" applyProtection="1">
      <alignment horizontal="center" vertical="center" wrapText="1"/>
      <protection locked="0"/>
    </xf>
    <xf numFmtId="0" fontId="5" fillId="39" borderId="12" xfId="295" applyFont="1" applyFill="1" applyBorder="1" applyAlignment="1">
      <alignment horizontal="center" vertical="center"/>
    </xf>
    <xf numFmtId="0" fontId="5" fillId="39" borderId="11" xfId="295" applyFont="1" applyFill="1" applyBorder="1" applyAlignment="1">
      <alignment horizontal="center" vertical="center"/>
    </xf>
    <xf numFmtId="0" fontId="5" fillId="39" borderId="7" xfId="295" applyFont="1" applyFill="1" applyBorder="1" applyAlignment="1">
      <alignment horizontal="center" vertical="center"/>
    </xf>
    <xf numFmtId="0" fontId="5" fillId="39" borderId="8" xfId="295" applyFont="1" applyFill="1" applyBorder="1" applyAlignment="1">
      <alignment horizontal="center" vertical="center"/>
    </xf>
    <xf numFmtId="0" fontId="5" fillId="39" borderId="9" xfId="295" applyFont="1" applyFill="1" applyBorder="1" applyAlignment="1">
      <alignment horizontal="center" vertical="center"/>
    </xf>
    <xf numFmtId="0" fontId="5" fillId="39" borderId="3" xfId="295" applyFont="1" applyFill="1" applyBorder="1" applyAlignment="1">
      <alignment horizontal="center" vertical="center"/>
    </xf>
    <xf numFmtId="4" fontId="5" fillId="39" borderId="15" xfId="295" applyNumberFormat="1" applyFont="1" applyFill="1" applyBorder="1" applyAlignment="1">
      <alignment horizontal="center" vertical="center" wrapText="1"/>
    </xf>
    <xf numFmtId="4" fontId="5" fillId="39" borderId="2" xfId="295" applyNumberFormat="1" applyFont="1" applyFill="1" applyBorder="1" applyAlignment="1">
      <alignment horizontal="center" vertical="center" wrapText="1"/>
    </xf>
    <xf numFmtId="4" fontId="81" fillId="0" borderId="7" xfId="0" applyNumberFormat="1" applyFont="1" applyBorder="1" applyAlignment="1" applyProtection="1">
      <alignment horizontal="center" vertical="center"/>
      <protection locked="0"/>
    </xf>
    <xf numFmtId="4" fontId="81" fillId="0" borderId="0" xfId="0" applyNumberFormat="1" applyFont="1" applyBorder="1" applyAlignment="1" applyProtection="1">
      <alignment horizontal="center" vertical="center"/>
      <protection locked="0"/>
    </xf>
    <xf numFmtId="4" fontId="81" fillId="0" borderId="8" xfId="0" applyNumberFormat="1" applyFont="1" applyBorder="1" applyAlignment="1" applyProtection="1">
      <alignment horizontal="center" vertical="center"/>
      <protection locked="0"/>
    </xf>
    <xf numFmtId="0" fontId="9" fillId="38" borderId="0" xfId="0" applyFont="1" applyFill="1" applyBorder="1" applyAlignment="1">
      <alignment horizontal="center" wrapText="1"/>
    </xf>
    <xf numFmtId="0" fontId="9" fillId="38" borderId="14" xfId="0" applyFont="1" applyFill="1" applyBorder="1" applyAlignment="1">
      <alignment horizontal="center" vertical="center"/>
    </xf>
    <xf numFmtId="0" fontId="9" fillId="38" borderId="14" xfId="0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center"/>
    </xf>
    <xf numFmtId="0" fontId="63" fillId="35" borderId="12" xfId="0" applyFont="1" applyFill="1" applyBorder="1" applyAlignment="1">
      <alignment horizontal="left" vertical="center" wrapText="1"/>
    </xf>
    <xf numFmtId="0" fontId="63" fillId="35" borderId="11" xfId="0" applyFont="1" applyFill="1" applyBorder="1" applyAlignment="1">
      <alignment horizontal="left" vertical="center" wrapText="1"/>
    </xf>
    <xf numFmtId="0" fontId="63" fillId="35" borderId="7" xfId="0" applyFont="1" applyFill="1" applyBorder="1" applyAlignment="1">
      <alignment horizontal="left" vertical="center" wrapText="1"/>
    </xf>
    <xf numFmtId="0" fontId="63" fillId="35" borderId="8" xfId="0" applyFont="1" applyFill="1" applyBorder="1" applyAlignment="1">
      <alignment horizontal="left" vertical="center" wrapText="1"/>
    </xf>
    <xf numFmtId="0" fontId="9" fillId="38" borderId="12" xfId="0" applyFont="1" applyFill="1" applyBorder="1" applyAlignment="1">
      <alignment horizontal="center" vertical="center"/>
    </xf>
    <xf numFmtId="0" fontId="9" fillId="38" borderId="11" xfId="0" applyFont="1" applyFill="1" applyBorder="1" applyAlignment="1">
      <alignment horizontal="center" vertical="center"/>
    </xf>
    <xf numFmtId="0" fontId="9" fillId="38" borderId="7" xfId="0" applyFont="1" applyFill="1" applyBorder="1" applyAlignment="1">
      <alignment horizontal="center" vertical="center"/>
    </xf>
    <xf numFmtId="0" fontId="9" fillId="38" borderId="8" xfId="0" applyFont="1" applyFill="1" applyBorder="1" applyAlignment="1">
      <alignment horizontal="center" vertical="center"/>
    </xf>
    <xf numFmtId="0" fontId="9" fillId="38" borderId="9" xfId="0" applyFont="1" applyFill="1" applyBorder="1" applyAlignment="1">
      <alignment horizontal="center" vertical="center"/>
    </xf>
    <xf numFmtId="0" fontId="9" fillId="38" borderId="3" xfId="0" applyFont="1" applyFill="1" applyBorder="1" applyAlignment="1">
      <alignment horizontal="center" vertical="center"/>
    </xf>
    <xf numFmtId="0" fontId="49" fillId="35" borderId="7" xfId="0" applyFont="1" applyFill="1" applyBorder="1" applyAlignment="1">
      <alignment horizontal="left" vertical="top" wrapText="1"/>
    </xf>
    <xf numFmtId="0" fontId="49" fillId="35" borderId="8" xfId="0" applyFont="1" applyFill="1" applyBorder="1" applyAlignment="1">
      <alignment horizontal="left" vertical="top" wrapText="1"/>
    </xf>
    <xf numFmtId="0" fontId="9" fillId="38" borderId="14" xfId="196" applyFont="1" applyFill="1" applyBorder="1" applyAlignment="1">
      <alignment horizontal="center"/>
    </xf>
    <xf numFmtId="0" fontId="48" fillId="35" borderId="14" xfId="0" applyFont="1" applyFill="1" applyBorder="1" applyAlignment="1">
      <alignment horizontal="center"/>
    </xf>
    <xf numFmtId="0" fontId="48" fillId="35" borderId="14" xfId="0" applyFont="1" applyFill="1" applyBorder="1" applyAlignment="1">
      <alignment horizontal="right"/>
    </xf>
    <xf numFmtId="0" fontId="48" fillId="35" borderId="4" xfId="0" applyFont="1" applyFill="1" applyBorder="1" applyAlignment="1">
      <alignment horizontal="right"/>
    </xf>
    <xf numFmtId="0" fontId="48" fillId="35" borderId="6" xfId="0" applyFont="1" applyFill="1" applyBorder="1" applyAlignment="1">
      <alignment horizontal="right"/>
    </xf>
    <xf numFmtId="0" fontId="9" fillId="38" borderId="7" xfId="0" applyFont="1" applyFill="1" applyBorder="1" applyAlignment="1">
      <alignment horizontal="center"/>
    </xf>
    <xf numFmtId="0" fontId="48" fillId="35" borderId="4" xfId="0" applyFont="1" applyFill="1" applyBorder="1" applyAlignment="1">
      <alignment horizontal="center"/>
    </xf>
    <xf numFmtId="0" fontId="48" fillId="35" borderId="6" xfId="0" applyFont="1" applyFill="1" applyBorder="1" applyAlignment="1">
      <alignment horizontal="center"/>
    </xf>
    <xf numFmtId="0" fontId="9" fillId="39" borderId="4" xfId="0" applyFont="1" applyFill="1" applyBorder="1" applyAlignment="1">
      <alignment horizontal="center"/>
    </xf>
    <xf numFmtId="0" fontId="9" fillId="39" borderId="13" xfId="0" applyFont="1" applyFill="1" applyBorder="1" applyAlignment="1">
      <alignment horizontal="center"/>
    </xf>
    <xf numFmtId="0" fontId="9" fillId="39" borderId="5" xfId="0" applyFont="1" applyFill="1" applyBorder="1" applyAlignment="1">
      <alignment horizontal="center"/>
    </xf>
    <xf numFmtId="0" fontId="9" fillId="39" borderId="6" xfId="0" applyFont="1" applyFill="1" applyBorder="1" applyAlignment="1">
      <alignment horizontal="center"/>
    </xf>
    <xf numFmtId="0" fontId="9" fillId="39" borderId="0" xfId="0" applyFont="1" applyFill="1" applyBorder="1" applyAlignment="1">
      <alignment horizontal="center"/>
    </xf>
    <xf numFmtId="0" fontId="36" fillId="35" borderId="0" xfId="0" applyFont="1" applyFill="1" applyAlignment="1">
      <alignment horizontal="left"/>
    </xf>
    <xf numFmtId="0" fontId="49" fillId="0" borderId="0" xfId="0" applyFont="1" applyBorder="1" applyAlignment="1">
      <alignment horizontal="left"/>
    </xf>
    <xf numFmtId="0" fontId="9" fillId="39" borderId="38" xfId="0" applyFont="1" applyFill="1" applyBorder="1" applyAlignment="1">
      <alignment horizontal="center" vertical="center"/>
    </xf>
    <xf numFmtId="0" fontId="9" fillId="39" borderId="28" xfId="0" applyFont="1" applyFill="1" applyBorder="1" applyAlignment="1">
      <alignment horizontal="center" vertical="center"/>
    </xf>
    <xf numFmtId="0" fontId="9" fillId="39" borderId="14" xfId="0" applyFont="1" applyFill="1" applyBorder="1" applyAlignment="1">
      <alignment horizontal="center" vertical="center"/>
    </xf>
    <xf numFmtId="0" fontId="48" fillId="35" borderId="24" xfId="0" applyFont="1" applyFill="1" applyBorder="1" applyAlignment="1">
      <alignment horizontal="left" vertical="center" wrapText="1"/>
    </xf>
    <xf numFmtId="0" fontId="48" fillId="35" borderId="25" xfId="0" applyFont="1" applyFill="1" applyBorder="1" applyAlignment="1">
      <alignment horizontal="left" vertical="center" wrapText="1"/>
    </xf>
    <xf numFmtId="0" fontId="36" fillId="35" borderId="0" xfId="0" applyFont="1" applyFill="1" applyAlignment="1">
      <alignment horizontal="left" wrapText="1"/>
    </xf>
    <xf numFmtId="0" fontId="48" fillId="35" borderId="27" xfId="0" applyFont="1" applyFill="1" applyBorder="1" applyAlignment="1">
      <alignment horizontal="left" vertical="center" wrapText="1"/>
    </xf>
    <xf numFmtId="0" fontId="48" fillId="35" borderId="0" xfId="0" applyFont="1" applyFill="1" applyBorder="1" applyAlignment="1">
      <alignment horizontal="left" vertical="center" wrapText="1"/>
    </xf>
    <xf numFmtId="0" fontId="48" fillId="35" borderId="24" xfId="0" applyFont="1" applyFill="1" applyBorder="1" applyAlignment="1">
      <alignment horizontal="left" vertical="top" wrapText="1" indent="1"/>
    </xf>
    <xf numFmtId="0" fontId="48" fillId="35" borderId="25" xfId="0" applyFont="1" applyFill="1" applyBorder="1" applyAlignment="1">
      <alignment horizontal="left" vertical="top" wrapText="1" indent="1"/>
    </xf>
    <xf numFmtId="0" fontId="49" fillId="35" borderId="27" xfId="0" applyFont="1" applyFill="1" applyBorder="1" applyAlignment="1">
      <alignment horizontal="left" vertical="center" wrapText="1"/>
    </xf>
    <xf numFmtId="0" fontId="49" fillId="35" borderId="0" xfId="0" applyFont="1" applyFill="1" applyBorder="1" applyAlignment="1">
      <alignment horizontal="left" vertical="center" wrapText="1"/>
    </xf>
    <xf numFmtId="0" fontId="49" fillId="35" borderId="22" xfId="0" applyFont="1" applyFill="1" applyBorder="1" applyAlignment="1">
      <alignment horizontal="left" vertical="center" wrapText="1"/>
    </xf>
    <xf numFmtId="0" fontId="49" fillId="35" borderId="20" xfId="0" applyFont="1" applyFill="1" applyBorder="1" applyAlignment="1">
      <alignment horizontal="left" vertical="center" wrapText="1"/>
    </xf>
    <xf numFmtId="0" fontId="48" fillId="35" borderId="22" xfId="0" applyFont="1" applyFill="1" applyBorder="1" applyAlignment="1">
      <alignment horizontal="left" vertical="center" wrapText="1"/>
    </xf>
    <xf numFmtId="0" fontId="48" fillId="35" borderId="20" xfId="0" applyFont="1" applyFill="1" applyBorder="1" applyAlignment="1">
      <alignment horizontal="left" vertical="center" wrapText="1"/>
    </xf>
    <xf numFmtId="0" fontId="9" fillId="39" borderId="42" xfId="0" applyFont="1" applyFill="1" applyBorder="1" applyAlignment="1">
      <alignment horizontal="center" vertical="center"/>
    </xf>
    <xf numFmtId="0" fontId="9" fillId="39" borderId="34" xfId="0" applyFont="1" applyFill="1" applyBorder="1" applyAlignment="1">
      <alignment horizontal="center" vertical="center"/>
    </xf>
    <xf numFmtId="0" fontId="48" fillId="35" borderId="0" xfId="0" applyFont="1" applyFill="1" applyBorder="1" applyAlignment="1">
      <alignment horizontal="justify" vertical="center" wrapText="1"/>
    </xf>
    <xf numFmtId="0" fontId="48" fillId="35" borderId="8" xfId="0" applyFont="1" applyFill="1" applyBorder="1" applyAlignment="1">
      <alignment horizontal="justify" vertical="center" wrapText="1"/>
    </xf>
    <xf numFmtId="0" fontId="48" fillId="35" borderId="7" xfId="0" applyFont="1" applyFill="1" applyBorder="1" applyAlignment="1">
      <alignment horizontal="left" vertical="center" wrapText="1"/>
    </xf>
    <xf numFmtId="0" fontId="48" fillId="35" borderId="8" xfId="0" applyFont="1" applyFill="1" applyBorder="1" applyAlignment="1">
      <alignment horizontal="left" vertical="center" wrapText="1"/>
    </xf>
    <xf numFmtId="0" fontId="49" fillId="35" borderId="5" xfId="0" applyFont="1" applyFill="1" applyBorder="1" applyAlignment="1">
      <alignment horizontal="left" vertical="center" wrapText="1" indent="3"/>
    </xf>
    <xf numFmtId="0" fontId="49" fillId="35" borderId="6" xfId="0" applyFont="1" applyFill="1" applyBorder="1" applyAlignment="1">
      <alignment horizontal="left" vertical="center" wrapText="1" indent="3"/>
    </xf>
    <xf numFmtId="0" fontId="9" fillId="38" borderId="13" xfId="0" applyFont="1" applyFill="1" applyBorder="1" applyAlignment="1">
      <alignment horizontal="center" vertical="center"/>
    </xf>
    <xf numFmtId="0" fontId="9" fillId="38" borderId="10" xfId="0" applyFont="1" applyFill="1" applyBorder="1" applyAlignment="1">
      <alignment horizontal="center" vertical="center"/>
    </xf>
    <xf numFmtId="9" fontId="48" fillId="35" borderId="15" xfId="366" applyFont="1" applyFill="1" applyBorder="1" applyAlignment="1">
      <alignment horizontal="right" vertical="center"/>
    </xf>
    <xf numFmtId="9" fontId="48" fillId="35" borderId="16" xfId="366" applyFont="1" applyFill="1" applyBorder="1" applyAlignment="1">
      <alignment horizontal="right" vertical="center"/>
    </xf>
    <xf numFmtId="43" fontId="48" fillId="35" borderId="8" xfId="56" applyFont="1" applyFill="1" applyBorder="1" applyAlignment="1">
      <alignment horizontal="center" vertical="center" wrapText="1"/>
    </xf>
    <xf numFmtId="0" fontId="48" fillId="35" borderId="8" xfId="0" applyFont="1" applyFill="1" applyBorder="1" applyAlignment="1">
      <alignment horizontal="right" vertical="center"/>
    </xf>
    <xf numFmtId="0" fontId="48" fillId="35" borderId="8" xfId="0" applyFont="1" applyFill="1" applyBorder="1" applyAlignment="1">
      <alignment horizontal="center" vertical="center"/>
    </xf>
    <xf numFmtId="0" fontId="48" fillId="35" borderId="15" xfId="0" applyFont="1" applyFill="1" applyBorder="1" applyAlignment="1">
      <alignment horizontal="right" vertical="center"/>
    </xf>
    <xf numFmtId="0" fontId="48" fillId="35" borderId="16" xfId="0" applyFont="1" applyFill="1" applyBorder="1" applyAlignment="1">
      <alignment horizontal="right" vertical="center"/>
    </xf>
    <xf numFmtId="9" fontId="48" fillId="35" borderId="8" xfId="366" applyFont="1" applyFill="1" applyBorder="1" applyAlignment="1">
      <alignment horizontal="right" vertical="center"/>
    </xf>
    <xf numFmtId="0" fontId="9" fillId="35" borderId="14" xfId="363" applyFont="1" applyFill="1" applyBorder="1" applyAlignment="1">
      <alignment horizontal="center" vertical="center" wrapText="1"/>
    </xf>
    <xf numFmtId="0" fontId="9" fillId="35" borderId="15" xfId="363" applyFont="1" applyFill="1" applyBorder="1" applyAlignment="1">
      <alignment horizontal="center" vertical="center" wrapText="1"/>
    </xf>
    <xf numFmtId="43" fontId="48" fillId="35" borderId="15" xfId="56" applyFont="1" applyFill="1" applyBorder="1" applyAlignment="1">
      <alignment horizontal="center" vertical="center" wrapText="1"/>
    </xf>
    <xf numFmtId="43" fontId="48" fillId="35" borderId="16" xfId="56" applyFont="1" applyFill="1" applyBorder="1" applyAlignment="1">
      <alignment horizontal="center" vertical="center" wrapText="1"/>
    </xf>
    <xf numFmtId="0" fontId="48" fillId="35" borderId="15" xfId="0" applyFont="1" applyFill="1" applyBorder="1" applyAlignment="1" applyProtection="1">
      <alignment horizontal="left" vertical="center"/>
      <protection locked="0"/>
    </xf>
    <xf numFmtId="0" fontId="48" fillId="35" borderId="16" xfId="0" applyFont="1" applyFill="1" applyBorder="1" applyAlignment="1" applyProtection="1">
      <alignment horizontal="left" vertical="center"/>
      <protection locked="0"/>
    </xf>
    <xf numFmtId="43" fontId="48" fillId="35" borderId="15" xfId="56" applyFont="1" applyFill="1" applyBorder="1" applyAlignment="1">
      <alignment horizontal="left" vertical="center" wrapText="1"/>
    </xf>
    <xf numFmtId="43" fontId="48" fillId="35" borderId="16" xfId="56" applyFont="1" applyFill="1" applyBorder="1" applyAlignment="1">
      <alignment horizontal="left" vertical="center" wrapText="1"/>
    </xf>
    <xf numFmtId="0" fontId="49" fillId="35" borderId="4" xfId="0" applyFont="1" applyFill="1" applyBorder="1" applyAlignment="1">
      <alignment horizontal="left" vertical="center"/>
    </xf>
    <xf numFmtId="0" fontId="49" fillId="35" borderId="6" xfId="0" applyFont="1" applyFill="1" applyBorder="1" applyAlignment="1">
      <alignment horizontal="left" vertical="center"/>
    </xf>
    <xf numFmtId="0" fontId="9" fillId="35" borderId="4" xfId="0" applyFont="1" applyFill="1" applyBorder="1" applyAlignment="1">
      <alignment horizontal="center" vertical="center"/>
    </xf>
    <xf numFmtId="0" fontId="9" fillId="35" borderId="5" xfId="0" applyFont="1" applyFill="1" applyBorder="1" applyAlignment="1">
      <alignment horizontal="center" vertical="center"/>
    </xf>
    <xf numFmtId="0" fontId="9" fillId="35" borderId="6" xfId="0" applyFont="1" applyFill="1" applyBorder="1" applyAlignment="1">
      <alignment horizontal="center" vertical="center"/>
    </xf>
    <xf numFmtId="0" fontId="49" fillId="35" borderId="14" xfId="0" applyFont="1" applyFill="1" applyBorder="1" applyAlignment="1">
      <alignment horizontal="center" vertical="center" wrapText="1"/>
    </xf>
    <xf numFmtId="0" fontId="9" fillId="35" borderId="14" xfId="0" applyFont="1" applyFill="1" applyBorder="1" applyAlignment="1">
      <alignment horizontal="center" vertical="center"/>
    </xf>
    <xf numFmtId="0" fontId="9" fillId="35" borderId="15" xfId="0" applyFont="1" applyFill="1" applyBorder="1" applyAlignment="1">
      <alignment horizontal="center" vertical="center"/>
    </xf>
    <xf numFmtId="0" fontId="9" fillId="38" borderId="15" xfId="0" applyFont="1" applyFill="1" applyBorder="1" applyAlignment="1">
      <alignment horizontal="center" vertical="center" wrapText="1"/>
    </xf>
    <xf numFmtId="0" fontId="9" fillId="38" borderId="16" xfId="0" applyFont="1" applyFill="1" applyBorder="1" applyAlignment="1">
      <alignment horizontal="center" vertical="center" wrapText="1"/>
    </xf>
    <xf numFmtId="0" fontId="9" fillId="38" borderId="2" xfId="0" applyFont="1" applyFill="1" applyBorder="1" applyAlignment="1">
      <alignment horizontal="center" vertical="center" wrapText="1"/>
    </xf>
    <xf numFmtId="0" fontId="9" fillId="38" borderId="4" xfId="0" applyFont="1" applyFill="1" applyBorder="1" applyAlignment="1">
      <alignment horizontal="center" vertical="center" wrapText="1"/>
    </xf>
    <xf numFmtId="0" fontId="9" fillId="38" borderId="5" xfId="0" applyFont="1" applyFill="1" applyBorder="1" applyAlignment="1">
      <alignment horizontal="center" vertical="center" wrapText="1"/>
    </xf>
    <xf numFmtId="0" fontId="9" fillId="38" borderId="6" xfId="0" applyFont="1" applyFill="1" applyBorder="1" applyAlignment="1">
      <alignment horizontal="center" vertical="center" wrapText="1"/>
    </xf>
    <xf numFmtId="0" fontId="49" fillId="38" borderId="4" xfId="0" applyFont="1" applyFill="1" applyBorder="1" applyAlignment="1">
      <alignment horizontal="left"/>
    </xf>
    <xf numFmtId="0" fontId="49" fillId="38" borderId="6" xfId="0" applyFont="1" applyFill="1" applyBorder="1" applyAlignment="1">
      <alignment horizontal="left"/>
    </xf>
    <xf numFmtId="9" fontId="49" fillId="35" borderId="4" xfId="366" applyFont="1" applyFill="1" applyBorder="1" applyAlignment="1">
      <alignment horizontal="center"/>
    </xf>
    <xf numFmtId="9" fontId="49" fillId="35" borderId="6" xfId="366" applyFont="1" applyFill="1" applyBorder="1" applyAlignment="1">
      <alignment horizontal="center"/>
    </xf>
    <xf numFmtId="0" fontId="9" fillId="35" borderId="0" xfId="0" applyFont="1" applyFill="1" applyBorder="1" applyAlignment="1">
      <alignment horizontal="left"/>
    </xf>
    <xf numFmtId="0" fontId="49" fillId="34" borderId="43" xfId="0" applyFont="1" applyFill="1" applyBorder="1" applyAlignment="1">
      <alignment horizontal="center" vertical="center" wrapText="1"/>
    </xf>
    <xf numFmtId="0" fontId="49" fillId="34" borderId="44" xfId="0" applyFont="1" applyFill="1" applyBorder="1" applyAlignment="1">
      <alignment horizontal="center" vertical="center" wrapText="1"/>
    </xf>
    <xf numFmtId="0" fontId="49" fillId="34" borderId="45" xfId="0" applyFont="1" applyFill="1" applyBorder="1" applyAlignment="1">
      <alignment horizontal="center" vertical="center" wrapText="1"/>
    </xf>
    <xf numFmtId="0" fontId="49" fillId="34" borderId="46" xfId="0" applyFont="1" applyFill="1" applyBorder="1" applyAlignment="1">
      <alignment horizontal="center" vertical="center" wrapText="1"/>
    </xf>
    <xf numFmtId="0" fontId="48" fillId="35" borderId="24" xfId="0" applyFont="1" applyFill="1" applyBorder="1" applyAlignment="1">
      <alignment horizontal="center" vertical="center" wrapText="1"/>
    </xf>
    <xf numFmtId="0" fontId="48" fillId="35" borderId="27" xfId="0" applyFont="1" applyFill="1" applyBorder="1" applyAlignment="1">
      <alignment horizontal="center" vertical="center" wrapText="1"/>
    </xf>
    <xf numFmtId="0" fontId="48" fillId="35" borderId="22" xfId="0" applyFont="1" applyFill="1" applyBorder="1" applyAlignment="1">
      <alignment horizontal="center" vertical="center" wrapText="1"/>
    </xf>
    <xf numFmtId="0" fontId="48" fillId="35" borderId="39" xfId="0" applyFont="1" applyFill="1" applyBorder="1" applyAlignment="1">
      <alignment horizontal="center" vertical="center" wrapText="1"/>
    </xf>
    <xf numFmtId="0" fontId="48" fillId="35" borderId="40" xfId="0" applyFont="1" applyFill="1" applyBorder="1" applyAlignment="1">
      <alignment horizontal="center" vertical="center" wrapText="1"/>
    </xf>
    <xf numFmtId="0" fontId="48" fillId="35" borderId="41" xfId="0" applyFont="1" applyFill="1" applyBorder="1" applyAlignment="1">
      <alignment horizontal="center" vertical="center" wrapText="1"/>
    </xf>
    <xf numFmtId="0" fontId="49" fillId="34" borderId="47" xfId="0" applyFont="1" applyFill="1" applyBorder="1" applyAlignment="1">
      <alignment horizontal="center" vertical="center" wrapText="1"/>
    </xf>
    <xf numFmtId="0" fontId="49" fillId="34" borderId="48" xfId="0" applyFont="1" applyFill="1" applyBorder="1" applyAlignment="1">
      <alignment horizontal="center" vertical="center" wrapText="1"/>
    </xf>
    <xf numFmtId="0" fontId="49" fillId="34" borderId="39" xfId="0" applyFont="1" applyFill="1" applyBorder="1" applyAlignment="1">
      <alignment horizontal="center" vertical="center" wrapText="1"/>
    </xf>
    <xf numFmtId="0" fontId="49" fillId="34" borderId="41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 applyProtection="1">
      <alignment horizontal="center" vertical="top" wrapText="1"/>
      <protection locked="0"/>
    </xf>
    <xf numFmtId="0" fontId="76" fillId="0" borderId="0" xfId="0" applyFont="1" applyAlignment="1">
      <alignment horizontal="center"/>
    </xf>
    <xf numFmtId="0" fontId="22" fillId="38" borderId="9" xfId="224" applyFont="1" applyFill="1" applyBorder="1" applyAlignment="1" applyProtection="1">
      <alignment horizontal="center" vertical="center" wrapText="1"/>
      <protection locked="0"/>
    </xf>
    <xf numFmtId="0" fontId="22" fillId="38" borderId="10" xfId="224" applyFont="1" applyFill="1" applyBorder="1" applyAlignment="1" applyProtection="1">
      <alignment horizontal="center" vertical="center" wrapText="1"/>
      <protection locked="0"/>
    </xf>
    <xf numFmtId="0" fontId="22" fillId="38" borderId="3" xfId="224" applyFont="1" applyFill="1" applyBorder="1" applyAlignment="1" applyProtection="1">
      <alignment horizontal="center" vertical="center" wrapText="1"/>
      <protection locked="0"/>
    </xf>
    <xf numFmtId="0" fontId="22" fillId="38" borderId="12" xfId="224" applyFont="1" applyFill="1" applyBorder="1" applyAlignment="1" applyProtection="1">
      <alignment horizontal="center" vertical="center" wrapText="1"/>
      <protection locked="0"/>
    </xf>
    <xf numFmtId="0" fontId="22" fillId="38" borderId="13" xfId="224" applyFont="1" applyFill="1" applyBorder="1" applyAlignment="1" applyProtection="1">
      <alignment horizontal="center" vertical="center" wrapText="1"/>
      <protection locked="0"/>
    </xf>
    <xf numFmtId="0" fontId="22" fillId="38" borderId="11" xfId="224" applyFont="1" applyFill="1" applyBorder="1" applyAlignment="1" applyProtection="1">
      <alignment horizontal="center" vertical="center" wrapText="1"/>
      <protection locked="0"/>
    </xf>
    <xf numFmtId="0" fontId="23" fillId="35" borderId="0" xfId="0" applyFont="1" applyFill="1" applyBorder="1" applyAlignment="1">
      <alignment horizontal="left" vertical="top" wrapText="1"/>
    </xf>
    <xf numFmtId="0" fontId="23" fillId="35" borderId="0" xfId="0" applyFont="1" applyFill="1" applyBorder="1" applyAlignment="1" applyProtection="1">
      <alignment horizontal="center" vertical="top"/>
      <protection locked="0"/>
    </xf>
    <xf numFmtId="0" fontId="76" fillId="35" borderId="0" xfId="0" applyFont="1" applyFill="1" applyBorder="1" applyAlignment="1" applyProtection="1">
      <alignment horizontal="center"/>
      <protection locked="0"/>
    </xf>
    <xf numFmtId="0" fontId="76" fillId="0" borderId="0" xfId="0" applyFont="1" applyBorder="1" applyAlignment="1">
      <alignment horizontal="center"/>
    </xf>
    <xf numFmtId="0" fontId="5" fillId="38" borderId="12" xfId="272" applyFont="1" applyFill="1" applyBorder="1" applyAlignment="1" applyProtection="1">
      <alignment horizontal="center" vertical="center" wrapText="1"/>
      <protection locked="0"/>
    </xf>
    <xf numFmtId="0" fontId="5" fillId="38" borderId="13" xfId="272" applyFont="1" applyFill="1" applyBorder="1" applyAlignment="1" applyProtection="1">
      <alignment horizontal="center" vertical="center" wrapText="1"/>
      <protection locked="0"/>
    </xf>
    <xf numFmtId="0" fontId="5" fillId="38" borderId="5" xfId="272" applyFont="1" applyFill="1" applyBorder="1" applyAlignment="1" applyProtection="1">
      <alignment horizontal="center" vertical="center" wrapText="1"/>
      <protection locked="0"/>
    </xf>
    <xf numFmtId="0" fontId="5" fillId="38" borderId="11" xfId="272" applyFont="1" applyFill="1" applyBorder="1" applyAlignment="1" applyProtection="1">
      <alignment horizontal="center" vertical="center" wrapText="1"/>
      <protection locked="0"/>
    </xf>
    <xf numFmtId="0" fontId="5" fillId="38" borderId="6" xfId="272" applyFont="1" applyFill="1" applyBorder="1" applyAlignment="1" applyProtection="1">
      <alignment horizontal="center" vertical="center" wrapText="1"/>
      <protection locked="0"/>
    </xf>
    <xf numFmtId="0" fontId="5" fillId="38" borderId="4" xfId="272" applyFont="1" applyFill="1" applyBorder="1" applyAlignment="1" applyProtection="1">
      <alignment horizontal="center" vertical="center" wrapText="1"/>
      <protection locked="0"/>
    </xf>
    <xf numFmtId="0" fontId="36" fillId="35" borderId="0" xfId="0" applyFont="1" applyFill="1" applyBorder="1" applyAlignment="1" applyProtection="1">
      <alignment horizontal="center"/>
      <protection locked="0"/>
    </xf>
    <xf numFmtId="0" fontId="36" fillId="0" borderId="0" xfId="0" applyFont="1" applyBorder="1" applyAlignment="1">
      <alignment horizontal="center"/>
    </xf>
    <xf numFmtId="0" fontId="2" fillId="35" borderId="0" xfId="0" applyFont="1" applyFill="1" applyBorder="1" applyAlignment="1" applyProtection="1">
      <alignment horizontal="center" vertical="top" wrapText="1"/>
      <protection locked="0"/>
    </xf>
    <xf numFmtId="0" fontId="36" fillId="0" borderId="0" xfId="0" applyFont="1" applyAlignment="1">
      <alignment horizontal="center"/>
    </xf>
    <xf numFmtId="0" fontId="82" fillId="35" borderId="27" xfId="0" applyFont="1" applyFill="1" applyBorder="1" applyAlignment="1">
      <alignment horizontal="center" vertical="center" wrapText="1"/>
    </xf>
    <xf numFmtId="0" fontId="82" fillId="35" borderId="0" xfId="0" applyFont="1" applyFill="1" applyBorder="1" applyAlignment="1">
      <alignment horizontal="center" vertical="center" wrapText="1"/>
    </xf>
    <xf numFmtId="0" fontId="82" fillId="35" borderId="19" xfId="0" applyFont="1" applyFill="1" applyBorder="1" applyAlignment="1">
      <alignment horizontal="center" vertical="center" wrapText="1"/>
    </xf>
    <xf numFmtId="0" fontId="3" fillId="38" borderId="0" xfId="196" applyFont="1" applyFill="1" applyBorder="1" applyAlignment="1">
      <alignment horizontal="center"/>
    </xf>
    <xf numFmtId="0" fontId="74" fillId="34" borderId="42" xfId="0" applyFont="1" applyFill="1" applyBorder="1" applyAlignment="1">
      <alignment horizontal="center" vertical="center" wrapText="1"/>
    </xf>
    <xf numFmtId="0" fontId="74" fillId="34" borderId="49" xfId="0" applyFont="1" applyFill="1" applyBorder="1" applyAlignment="1">
      <alignment horizontal="center" vertical="center" wrapText="1"/>
    </xf>
    <xf numFmtId="0" fontId="74" fillId="34" borderId="45" xfId="0" applyFont="1" applyFill="1" applyBorder="1" applyAlignment="1">
      <alignment horizontal="center" vertical="center" wrapText="1"/>
    </xf>
    <xf numFmtId="0" fontId="74" fillId="34" borderId="46" xfId="0" applyFont="1" applyFill="1" applyBorder="1" applyAlignment="1">
      <alignment horizontal="center" vertical="center" wrapText="1"/>
    </xf>
    <xf numFmtId="0" fontId="49" fillId="35" borderId="0" xfId="0" applyFont="1" applyFill="1" applyBorder="1" applyAlignment="1" applyProtection="1">
      <alignment horizontal="center" vertical="center"/>
    </xf>
    <xf numFmtId="0" fontId="49" fillId="39" borderId="4" xfId="196" applyFont="1" applyFill="1" applyBorder="1" applyAlignment="1" applyProtection="1">
      <alignment horizontal="center" vertical="center"/>
    </xf>
    <xf numFmtId="0" fontId="49" fillId="39" borderId="5" xfId="196" applyFont="1" applyFill="1" applyBorder="1" applyAlignment="1" applyProtection="1">
      <alignment horizontal="center" vertical="center"/>
    </xf>
    <xf numFmtId="0" fontId="4" fillId="35" borderId="0" xfId="0" applyFont="1" applyFill="1" applyBorder="1" applyAlignment="1" applyProtection="1">
      <alignment vertical="center" wrapText="1"/>
      <protection locked="0"/>
    </xf>
    <xf numFmtId="0" fontId="48" fillId="35" borderId="0" xfId="0" applyFont="1" applyFill="1" applyBorder="1" applyAlignment="1" applyProtection="1">
      <alignment wrapText="1"/>
      <protection locked="0"/>
    </xf>
  </cellXfs>
  <cellStyles count="391">
    <cellStyle name="=C:\WINNT\SYSTEM32\COMMAND.COM" xfId="1"/>
    <cellStyle name="20% - Énfasis1" xfId="2" builtinId="30" customBuiltin="1"/>
    <cellStyle name="20% - Énfasis1 2" xfId="3"/>
    <cellStyle name="20% - Énfasis2" xfId="4" builtinId="34" customBuiltin="1"/>
    <cellStyle name="20% - Énfasis2 2" xfId="5"/>
    <cellStyle name="20% - Énfasis3" xfId="6" builtinId="38" customBuiltin="1"/>
    <cellStyle name="20% - Énfasis3 2" xfId="7"/>
    <cellStyle name="20% - Énfasis4" xfId="8" builtinId="42" customBuiltin="1"/>
    <cellStyle name="20% - Énfasis4 2" xfId="9"/>
    <cellStyle name="20% - Énfasis5" xfId="10" builtinId="46" customBuiltin="1"/>
    <cellStyle name="20% - Énfasis6" xfId="11" builtinId="50" customBuiltin="1"/>
    <cellStyle name="40% - Énfasis1" xfId="12" builtinId="31" customBuiltin="1"/>
    <cellStyle name="40% - Énfasis2" xfId="13" builtinId="35" customBuiltin="1"/>
    <cellStyle name="40% - Énfasis3" xfId="14" builtinId="39" customBuiltin="1"/>
    <cellStyle name="40% - Énfasis3 2" xfId="15"/>
    <cellStyle name="40% - Énfasis4" xfId="16" builtinId="43" customBuiltin="1"/>
    <cellStyle name="40% - Énfasis5" xfId="17" builtinId="47" customBuiltin="1"/>
    <cellStyle name="40% - Énfasis6" xfId="18" builtinId="51" customBuiltin="1"/>
    <cellStyle name="60% - Énfasis1" xfId="19" builtinId="32" customBuiltin="1"/>
    <cellStyle name="60% - Énfasis1 2" xfId="20"/>
    <cellStyle name="60% - Énfasis1 3" xfId="21"/>
    <cellStyle name="60% - Énfasis2" xfId="22" builtinId="36" customBuiltin="1"/>
    <cellStyle name="60% - Énfasis2 2" xfId="23"/>
    <cellStyle name="60% - Énfasis2 3" xfId="24"/>
    <cellStyle name="60% - Énfasis3" xfId="25" builtinId="40" customBuiltin="1"/>
    <cellStyle name="60% - Énfasis3 2" xfId="26"/>
    <cellStyle name="60% - Énfasis3 3" xfId="27"/>
    <cellStyle name="60% - Énfasis4" xfId="28" builtinId="44" customBuiltin="1"/>
    <cellStyle name="60% - Énfasis4 2" xfId="29"/>
    <cellStyle name="60% - Énfasis4 3" xfId="30"/>
    <cellStyle name="60% - Énfasis5" xfId="31" builtinId="48" customBuiltin="1"/>
    <cellStyle name="60% - Énfasis5 2" xfId="32"/>
    <cellStyle name="60% - Énfasis5 3" xfId="33"/>
    <cellStyle name="60% - Énfasis6" xfId="34" builtinId="52" customBuiltin="1"/>
    <cellStyle name="60% - Énfasis6 2" xfId="35"/>
    <cellStyle name="60% - Énfasis6 3" xfId="36"/>
    <cellStyle name="Bueno" xfId="37" builtinId="26" customBuiltin="1"/>
    <cellStyle name="Cálculo" xfId="38" builtinId="22" customBuiltin="1"/>
    <cellStyle name="Celda de comprobación" xfId="39" builtinId="23" customBuiltin="1"/>
    <cellStyle name="Celda vinculada" xfId="40" builtinId="24" customBuiltin="1"/>
    <cellStyle name="Encabezado 1" xfId="41" builtinId="16" customBuiltin="1"/>
    <cellStyle name="Encabezado 4" xfId="42" builtinId="19" customBuiltin="1"/>
    <cellStyle name="Énfasis1" xfId="43" builtinId="29" customBuiltin="1"/>
    <cellStyle name="Énfasis2" xfId="44" builtinId="33" customBuiltin="1"/>
    <cellStyle name="Énfasis3" xfId="45" builtinId="37" customBuiltin="1"/>
    <cellStyle name="Énfasis4" xfId="46" builtinId="41" customBuiltin="1"/>
    <cellStyle name="Énfasis5" xfId="47" builtinId="45" customBuiltin="1"/>
    <cellStyle name="Énfasis6" xfId="48" builtinId="49" customBuiltin="1"/>
    <cellStyle name="Entrada" xfId="49" builtinId="20" customBuiltin="1"/>
    <cellStyle name="Euro" xfId="50"/>
    <cellStyle name="Fecha" xfId="51"/>
    <cellStyle name="Fijo" xfId="52"/>
    <cellStyle name="HEADING1" xfId="53"/>
    <cellStyle name="HEADING2" xfId="54"/>
    <cellStyle name="Incorrecto" xfId="55" builtinId="27" customBuiltin="1"/>
    <cellStyle name="Millares" xfId="56" builtinId="3"/>
    <cellStyle name="Millares 10" xfId="57"/>
    <cellStyle name="Millares 10 2" xfId="58"/>
    <cellStyle name="Millares 11" xfId="59"/>
    <cellStyle name="Millares 12" xfId="60"/>
    <cellStyle name="Millares 12 2" xfId="61"/>
    <cellStyle name="Millares 13" xfId="62"/>
    <cellStyle name="Millares 13 2" xfId="63"/>
    <cellStyle name="Millares 14" xfId="64"/>
    <cellStyle name="Millares 14 2" xfId="65"/>
    <cellStyle name="Millares 15" xfId="66"/>
    <cellStyle name="Millares 15 2" xfId="67"/>
    <cellStyle name="Millares 2" xfId="68"/>
    <cellStyle name="Millares 2 10" xfId="69"/>
    <cellStyle name="Millares 2 10 2" xfId="70"/>
    <cellStyle name="Millares 2 11" xfId="71"/>
    <cellStyle name="Millares 2 11 2" xfId="72"/>
    <cellStyle name="Millares 2 12" xfId="73"/>
    <cellStyle name="Millares 2 12 2" xfId="74"/>
    <cellStyle name="Millares 2 13" xfId="75"/>
    <cellStyle name="Millares 2 13 2" xfId="76"/>
    <cellStyle name="Millares 2 14" xfId="77"/>
    <cellStyle name="Millares 2 14 2" xfId="78"/>
    <cellStyle name="Millares 2 15" xfId="79"/>
    <cellStyle name="Millares 2 15 2" xfId="80"/>
    <cellStyle name="Millares 2 16" xfId="81"/>
    <cellStyle name="Millares 2 16 2" xfId="82"/>
    <cellStyle name="Millares 2 17" xfId="83"/>
    <cellStyle name="Millares 2 17 2" xfId="84"/>
    <cellStyle name="Millares 2 18" xfId="85"/>
    <cellStyle name="Millares 2 18 2" xfId="86"/>
    <cellStyle name="Millares 2 19" xfId="87"/>
    <cellStyle name="Millares 2 2" xfId="88"/>
    <cellStyle name="Millares 2 2 10" xfId="89"/>
    <cellStyle name="Millares 2 2 11" xfId="90"/>
    <cellStyle name="Millares 2 2 2" xfId="91"/>
    <cellStyle name="Millares 2 2 2 2" xfId="92"/>
    <cellStyle name="Millares 2 2 3" xfId="93"/>
    <cellStyle name="Millares 2 2 3 2" xfId="94"/>
    <cellStyle name="Millares 2 2 4" xfId="95"/>
    <cellStyle name="Millares 2 2 5" xfId="96"/>
    <cellStyle name="Millares 2 2 6" xfId="97"/>
    <cellStyle name="Millares 2 2 7" xfId="98"/>
    <cellStyle name="Millares 2 2 8" xfId="99"/>
    <cellStyle name="Millares 2 2 9" xfId="100"/>
    <cellStyle name="Millares 2 20" xfId="101"/>
    <cellStyle name="Millares 2 21" xfId="102"/>
    <cellStyle name="Millares 2 22" xfId="103"/>
    <cellStyle name="Millares 2 23" xfId="104"/>
    <cellStyle name="Millares 2 24" xfId="105"/>
    <cellStyle name="Millares 2 25" xfId="106"/>
    <cellStyle name="Millares 2 26" xfId="107"/>
    <cellStyle name="Millares 2 27" xfId="108"/>
    <cellStyle name="Millares 2 28" xfId="109"/>
    <cellStyle name="Millares 2 3" xfId="110"/>
    <cellStyle name="Millares 2 3 10" xfId="111"/>
    <cellStyle name="Millares 2 3 2" xfId="112"/>
    <cellStyle name="Millares 2 3 2 2" xfId="113"/>
    <cellStyle name="Millares 2 3 3" xfId="114"/>
    <cellStyle name="Millares 2 3 4" xfId="115"/>
    <cellStyle name="Millares 2 3 5" xfId="116"/>
    <cellStyle name="Millares 2 3 6" xfId="117"/>
    <cellStyle name="Millares 2 3 7" xfId="118"/>
    <cellStyle name="Millares 2 3 8" xfId="119"/>
    <cellStyle name="Millares 2 3 9" xfId="120"/>
    <cellStyle name="Millares 2 4" xfId="121"/>
    <cellStyle name="Millares 2 4 2" xfId="122"/>
    <cellStyle name="Millares 2 5" xfId="123"/>
    <cellStyle name="Millares 2 5 2" xfId="124"/>
    <cellStyle name="Millares 2 6" xfId="125"/>
    <cellStyle name="Millares 2 6 2" xfId="126"/>
    <cellStyle name="Millares 2 7" xfId="127"/>
    <cellStyle name="Millares 2 7 2" xfId="128"/>
    <cellStyle name="Millares 2 8" xfId="129"/>
    <cellStyle name="Millares 2 8 2" xfId="130"/>
    <cellStyle name="Millares 2 9" xfId="131"/>
    <cellStyle name="Millares 2 9 2" xfId="132"/>
    <cellStyle name="Millares 3" xfId="133"/>
    <cellStyle name="Millares 3 10" xfId="134"/>
    <cellStyle name="Millares 3 11" xfId="135"/>
    <cellStyle name="Millares 3 12" xfId="136"/>
    <cellStyle name="Millares 3 13" xfId="137"/>
    <cellStyle name="Millares 3 14" xfId="138"/>
    <cellStyle name="Millares 3 2" xfId="139"/>
    <cellStyle name="Millares 3 2 2" xfId="140"/>
    <cellStyle name="Millares 3 3" xfId="141"/>
    <cellStyle name="Millares 3 3 2" xfId="142"/>
    <cellStyle name="Millares 3 4" xfId="143"/>
    <cellStyle name="Millares 3 4 2" xfId="144"/>
    <cellStyle name="Millares 3 5" xfId="145"/>
    <cellStyle name="Millares 3 5 2" xfId="146"/>
    <cellStyle name="Millares 3 6" xfId="147"/>
    <cellStyle name="Millares 3 6 2" xfId="148"/>
    <cellStyle name="Millares 3 7" xfId="149"/>
    <cellStyle name="Millares 3 8" xfId="150"/>
    <cellStyle name="Millares 3 9" xfId="151"/>
    <cellStyle name="Millares 4" xfId="152"/>
    <cellStyle name="Millares 4 2" xfId="153"/>
    <cellStyle name="Millares 4 2 2" xfId="154"/>
    <cellStyle name="Millares 4 3" xfId="155"/>
    <cellStyle name="Millares 4 3 2" xfId="156"/>
    <cellStyle name="Millares 4 4" xfId="157"/>
    <cellStyle name="Millares 5" xfId="158"/>
    <cellStyle name="Millares 5 2" xfId="159"/>
    <cellStyle name="Millares 6" xfId="160"/>
    <cellStyle name="Millares 6 2" xfId="161"/>
    <cellStyle name="Millares 7" xfId="162"/>
    <cellStyle name="Millares 7 2" xfId="163"/>
    <cellStyle name="Millares 8" xfId="164"/>
    <cellStyle name="Millares 8 2" xfId="165"/>
    <cellStyle name="Millares 8 2 2" xfId="166"/>
    <cellStyle name="Millares 8 3" xfId="167"/>
    <cellStyle name="Millares 9" xfId="168"/>
    <cellStyle name="Millares 9 2" xfId="169"/>
    <cellStyle name="Moneda 2" xfId="170"/>
    <cellStyle name="Moneda 2 10" xfId="171"/>
    <cellStyle name="Moneda 2 11" xfId="172"/>
    <cellStyle name="Moneda 2 2" xfId="173"/>
    <cellStyle name="Moneda 2 2 2" xfId="174"/>
    <cellStyle name="Moneda 2 3" xfId="175"/>
    <cellStyle name="Moneda 2 3 2" xfId="176"/>
    <cellStyle name="Moneda 2 4" xfId="177"/>
    <cellStyle name="Moneda 2 5" xfId="178"/>
    <cellStyle name="Moneda 2 6" xfId="179"/>
    <cellStyle name="Moneda 2 7" xfId="180"/>
    <cellStyle name="Moneda 2 8" xfId="181"/>
    <cellStyle name="Moneda 2 9" xfId="182"/>
    <cellStyle name="Neutral" xfId="183" builtinId="28" customBuiltin="1"/>
    <cellStyle name="Neutral 2" xfId="184"/>
    <cellStyle name="Neutral 3" xfId="185"/>
    <cellStyle name="Normal" xfId="0" builtinId="0"/>
    <cellStyle name="Normal 10" xfId="186"/>
    <cellStyle name="Normal 10 2" xfId="187"/>
    <cellStyle name="Normal 10 3" xfId="188"/>
    <cellStyle name="Normal 10 4" xfId="189"/>
    <cellStyle name="Normal 10 5" xfId="190"/>
    <cellStyle name="Normal 11" xfId="191"/>
    <cellStyle name="Normal 12" xfId="192"/>
    <cellStyle name="Normal 12 2" xfId="193"/>
    <cellStyle name="Normal 13" xfId="194"/>
    <cellStyle name="Normal 14" xfId="195"/>
    <cellStyle name="Normal 2" xfId="196"/>
    <cellStyle name="Normal 2 10" xfId="197"/>
    <cellStyle name="Normal 2 10 2" xfId="198"/>
    <cellStyle name="Normal 2 10 3" xfId="199"/>
    <cellStyle name="Normal 2 11" xfId="200"/>
    <cellStyle name="Normal 2 11 2" xfId="201"/>
    <cellStyle name="Normal 2 11 3" xfId="202"/>
    <cellStyle name="Normal 2 12" xfId="203"/>
    <cellStyle name="Normal 2 12 2" xfId="204"/>
    <cellStyle name="Normal 2 12 3" xfId="205"/>
    <cellStyle name="Normal 2 13" xfId="206"/>
    <cellStyle name="Normal 2 13 2" xfId="207"/>
    <cellStyle name="Normal 2 13 3" xfId="208"/>
    <cellStyle name="Normal 2 14" xfId="209"/>
    <cellStyle name="Normal 2 14 2" xfId="210"/>
    <cellStyle name="Normal 2 14 3" xfId="211"/>
    <cellStyle name="Normal 2 15" xfId="212"/>
    <cellStyle name="Normal 2 15 2" xfId="213"/>
    <cellStyle name="Normal 2 15 3" xfId="214"/>
    <cellStyle name="Normal 2 16" xfId="215"/>
    <cellStyle name="Normal 2 16 2" xfId="216"/>
    <cellStyle name="Normal 2 16 3" xfId="217"/>
    <cellStyle name="Normal 2 17" xfId="218"/>
    <cellStyle name="Normal 2 17 2" xfId="219"/>
    <cellStyle name="Normal 2 17 3" xfId="220"/>
    <cellStyle name="Normal 2 18" xfId="221"/>
    <cellStyle name="Normal 2 18 2" xfId="222"/>
    <cellStyle name="Normal 2 19" xfId="223"/>
    <cellStyle name="Normal 2 2" xfId="224"/>
    <cellStyle name="Normal 2 2 10" xfId="225"/>
    <cellStyle name="Normal 2 2 11" xfId="226"/>
    <cellStyle name="Normal 2 2 12" xfId="227"/>
    <cellStyle name="Normal 2 2 13" xfId="228"/>
    <cellStyle name="Normal 2 2 14" xfId="229"/>
    <cellStyle name="Normal 2 2 15" xfId="230"/>
    <cellStyle name="Normal 2 2 16" xfId="231"/>
    <cellStyle name="Normal 2 2 17" xfId="232"/>
    <cellStyle name="Normal 2 2 18" xfId="233"/>
    <cellStyle name="Normal 2 2 19" xfId="234"/>
    <cellStyle name="Normal 2 2 2" xfId="235"/>
    <cellStyle name="Normal 2 2 2 2" xfId="236"/>
    <cellStyle name="Normal 2 2 2 3" xfId="237"/>
    <cellStyle name="Normal 2 2 2 4" xfId="238"/>
    <cellStyle name="Normal 2 2 2 5" xfId="239"/>
    <cellStyle name="Normal 2 2 2 6" xfId="240"/>
    <cellStyle name="Normal 2 2 2 7" xfId="241"/>
    <cellStyle name="Normal 2 2 20" xfId="242"/>
    <cellStyle name="Normal 2 2 21" xfId="243"/>
    <cellStyle name="Normal 2 2 22" xfId="244"/>
    <cellStyle name="Normal 2 2 23" xfId="245"/>
    <cellStyle name="Normal 2 2 3" xfId="246"/>
    <cellStyle name="Normal 2 2 4" xfId="247"/>
    <cellStyle name="Normal 2 2 5" xfId="248"/>
    <cellStyle name="Normal 2 2 6" xfId="249"/>
    <cellStyle name="Normal 2 2 7" xfId="250"/>
    <cellStyle name="Normal 2 2 8" xfId="251"/>
    <cellStyle name="Normal 2 2 9" xfId="252"/>
    <cellStyle name="Normal 2 20" xfId="253"/>
    <cellStyle name="Normal 2 21" xfId="254"/>
    <cellStyle name="Normal 2 22" xfId="255"/>
    <cellStyle name="Normal 2 23" xfId="256"/>
    <cellStyle name="Normal 2 24" xfId="257"/>
    <cellStyle name="Normal 2 25" xfId="258"/>
    <cellStyle name="Normal 2 26" xfId="259"/>
    <cellStyle name="Normal 2 27" xfId="260"/>
    <cellStyle name="Normal 2 28" xfId="261"/>
    <cellStyle name="Normal 2 29" xfId="262"/>
    <cellStyle name="Normal 2 3" xfId="263"/>
    <cellStyle name="Normal 2 3 2" xfId="264"/>
    <cellStyle name="Normal 2 3 3" xfId="265"/>
    <cellStyle name="Normal 2 3 4" xfId="266"/>
    <cellStyle name="Normal 2 3 5" xfId="267"/>
    <cellStyle name="Normal 2 3 6" xfId="268"/>
    <cellStyle name="Normal 2 3 7" xfId="269"/>
    <cellStyle name="Normal 2 3 8" xfId="270"/>
    <cellStyle name="Normal 2 30" xfId="271"/>
    <cellStyle name="Normal 2 31" xfId="272"/>
    <cellStyle name="Normal 2 4" xfId="273"/>
    <cellStyle name="Normal 2 4 2" xfId="274"/>
    <cellStyle name="Normal 2 4 3" xfId="275"/>
    <cellStyle name="Normal 2 5" xfId="276"/>
    <cellStyle name="Normal 2 5 2" xfId="277"/>
    <cellStyle name="Normal 2 5 3" xfId="278"/>
    <cellStyle name="Normal 2 6" xfId="279"/>
    <cellStyle name="Normal 2 6 2" xfId="280"/>
    <cellStyle name="Normal 2 6 3" xfId="281"/>
    <cellStyle name="Normal 2 7" xfId="282"/>
    <cellStyle name="Normal 2 7 2" xfId="283"/>
    <cellStyle name="Normal 2 7 3" xfId="284"/>
    <cellStyle name="Normal 2 8" xfId="285"/>
    <cellStyle name="Normal 2 8 2" xfId="286"/>
    <cellStyle name="Normal 2 8 3" xfId="287"/>
    <cellStyle name="Normal 2 82" xfId="288"/>
    <cellStyle name="Normal 2 83" xfId="289"/>
    <cellStyle name="Normal 2 86" xfId="290"/>
    <cellStyle name="Normal 2 9" xfId="291"/>
    <cellStyle name="Normal 2 9 2" xfId="292"/>
    <cellStyle name="Normal 2 9 3" xfId="293"/>
    <cellStyle name="Normal 3" xfId="294"/>
    <cellStyle name="Normal 3 10" xfId="295"/>
    <cellStyle name="Normal 3 11" xfId="296"/>
    <cellStyle name="Normal 3 2" xfId="297"/>
    <cellStyle name="Normal 3 3" xfId="298"/>
    <cellStyle name="Normal 3 4" xfId="299"/>
    <cellStyle name="Normal 3 5" xfId="300"/>
    <cellStyle name="Normal 3 5 2" xfId="301"/>
    <cellStyle name="Normal 3 6" xfId="302"/>
    <cellStyle name="Normal 3 6 2" xfId="303"/>
    <cellStyle name="Normal 3 7" xfId="304"/>
    <cellStyle name="Normal 3 7 2" xfId="305"/>
    <cellStyle name="Normal 3 8" xfId="306"/>
    <cellStyle name="Normal 3 8 2" xfId="307"/>
    <cellStyle name="Normal 3 9" xfId="308"/>
    <cellStyle name="Normal 4" xfId="309"/>
    <cellStyle name="Normal 4 2" xfId="310"/>
    <cellStyle name="Normal 4 2 2" xfId="311"/>
    <cellStyle name="Normal 4 3" xfId="312"/>
    <cellStyle name="Normal 4 4" xfId="313"/>
    <cellStyle name="Normal 4 5" xfId="314"/>
    <cellStyle name="Normal 5" xfId="315"/>
    <cellStyle name="Normal 5 10" xfId="316"/>
    <cellStyle name="Normal 5 11" xfId="317"/>
    <cellStyle name="Normal 5 12" xfId="318"/>
    <cellStyle name="Normal 5 13" xfId="319"/>
    <cellStyle name="Normal 5 14" xfId="320"/>
    <cellStyle name="Normal 5 15" xfId="321"/>
    <cellStyle name="Normal 5 16" xfId="322"/>
    <cellStyle name="Normal 5 17" xfId="323"/>
    <cellStyle name="Normal 5 2" xfId="324"/>
    <cellStyle name="Normal 5 2 2" xfId="325"/>
    <cellStyle name="Normal 5 3" xfId="326"/>
    <cellStyle name="Normal 5 3 2" xfId="327"/>
    <cellStyle name="Normal 5 4" xfId="328"/>
    <cellStyle name="Normal 5 4 2" xfId="329"/>
    <cellStyle name="Normal 5 5" xfId="330"/>
    <cellStyle name="Normal 5 5 2" xfId="331"/>
    <cellStyle name="Normal 5 6" xfId="332"/>
    <cellStyle name="Normal 5 7" xfId="333"/>
    <cellStyle name="Normal 5 7 2" xfId="334"/>
    <cellStyle name="Normal 5 8" xfId="335"/>
    <cellStyle name="Normal 5 9" xfId="336"/>
    <cellStyle name="Normal 56" xfId="337"/>
    <cellStyle name="Normal 6" xfId="338"/>
    <cellStyle name="Normal 6 2" xfId="339"/>
    <cellStyle name="Normal 6 3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15" xfId="347"/>
    <cellStyle name="Normal 7 16" xfId="348"/>
    <cellStyle name="Normal 7 17" xfId="349"/>
    <cellStyle name="Normal 7 18" xfId="350"/>
    <cellStyle name="Normal 7 2" xfId="351"/>
    <cellStyle name="Normal 7 3" xfId="352"/>
    <cellStyle name="Normal 7 4" xfId="353"/>
    <cellStyle name="Normal 7 5" xfId="354"/>
    <cellStyle name="Normal 7 6" xfId="355"/>
    <cellStyle name="Normal 7 7" xfId="356"/>
    <cellStyle name="Normal 7 8" xfId="357"/>
    <cellStyle name="Normal 7 9" xfId="358"/>
    <cellStyle name="Normal 8" xfId="359"/>
    <cellStyle name="Normal 9" xfId="360"/>
    <cellStyle name="Normal 9 2" xfId="361"/>
    <cellStyle name="Normal 9 3" xfId="362"/>
    <cellStyle name="Normal_141008Reportes Cuadros Institucionales-sectorialesADV" xfId="363"/>
    <cellStyle name="Notas" xfId="364" builtinId="10" customBuiltin="1"/>
    <cellStyle name="Notas 2" xfId="365"/>
    <cellStyle name="Porcentaje" xfId="366" builtinId="5"/>
    <cellStyle name="Porcentaje 2" xfId="367"/>
    <cellStyle name="Porcentual 2" xfId="368"/>
    <cellStyle name="Porcentual 2 2" xfId="369"/>
    <cellStyle name="Porcentual 2 3" xfId="370"/>
    <cellStyle name="Salida" xfId="371" builtinId="21" customBuiltin="1"/>
    <cellStyle name="Texto de advertencia" xfId="372" builtinId="11" customBuiltin="1"/>
    <cellStyle name="Texto explicativo" xfId="373" builtinId="53" customBuiltin="1"/>
    <cellStyle name="Título" xfId="374" builtinId="15" customBuiltin="1"/>
    <cellStyle name="Título 2" xfId="375" builtinId="17" customBuiltin="1"/>
    <cellStyle name="Título 3" xfId="376" builtinId="18" customBuiltin="1"/>
    <cellStyle name="Total" xfId="377" builtinId="25" customBuiltin="1"/>
    <cellStyle name="Total 10" xfId="378"/>
    <cellStyle name="Total 11" xfId="379"/>
    <cellStyle name="Total 12" xfId="380"/>
    <cellStyle name="Total 13" xfId="381"/>
    <cellStyle name="Total 14" xfId="382"/>
    <cellStyle name="Total 2" xfId="383"/>
    <cellStyle name="Total 3" xfId="384"/>
    <cellStyle name="Total 4" xfId="385"/>
    <cellStyle name="Total 5" xfId="386"/>
    <cellStyle name="Total 6" xfId="387"/>
    <cellStyle name="Total 7" xfId="388"/>
    <cellStyle name="Total 8" xfId="389"/>
    <cellStyle name="Total 9" xfId="390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71607" y="217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54</xdr:row>
      <xdr:rowOff>828</xdr:rowOff>
    </xdr:from>
    <xdr:to>
      <xdr:col>3</xdr:col>
      <xdr:colOff>3163425</xdr:colOff>
      <xdr:row>61</xdr:row>
      <xdr:rowOff>10353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71500" y="10983153"/>
          <a:ext cx="3163425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486886</xdr:colOff>
      <xdr:row>53</xdr:row>
      <xdr:rowOff>161924</xdr:rowOff>
    </xdr:from>
    <xdr:to>
      <xdr:col>9</xdr:col>
      <xdr:colOff>657225</xdr:colOff>
      <xdr:row>61</xdr:row>
      <xdr:rowOff>9524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6325711" y="10982324"/>
          <a:ext cx="3313589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1199588</xdr:colOff>
      <xdr:row>50</xdr:row>
      <xdr:rowOff>91535</xdr:rowOff>
    </xdr:from>
    <xdr:to>
      <xdr:col>3</xdr:col>
      <xdr:colOff>67234</xdr:colOff>
      <xdr:row>55</xdr:row>
      <xdr:rowOff>91534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659029" y="8092535"/>
          <a:ext cx="2688852" cy="7844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8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847158</xdr:colOff>
      <xdr:row>51</xdr:row>
      <xdr:rowOff>10086</xdr:rowOff>
    </xdr:from>
    <xdr:to>
      <xdr:col>7</xdr:col>
      <xdr:colOff>1086968</xdr:colOff>
      <xdr:row>56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413805" y="8167968"/>
          <a:ext cx="2671487" cy="774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8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28</xdr:row>
      <xdr:rowOff>135237</xdr:rowOff>
    </xdr:from>
    <xdr:to>
      <xdr:col>3</xdr:col>
      <xdr:colOff>295275</xdr:colOff>
      <xdr:row>33</xdr:row>
      <xdr:rowOff>135236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095375" y="5297787"/>
          <a:ext cx="28098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1190624</xdr:colOff>
      <xdr:row>28</xdr:row>
      <xdr:rowOff>104775</xdr:rowOff>
    </xdr:from>
    <xdr:to>
      <xdr:col>8</xdr:col>
      <xdr:colOff>476249</xdr:colOff>
      <xdr:row>33</xdr:row>
      <xdr:rowOff>104774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6800849" y="4781550"/>
          <a:ext cx="25050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2038350</xdr:colOff>
      <xdr:row>49</xdr:row>
      <xdr:rowOff>125712</xdr:rowOff>
    </xdr:from>
    <xdr:to>
      <xdr:col>3</xdr:col>
      <xdr:colOff>762000</xdr:colOff>
      <xdr:row>54</xdr:row>
      <xdr:rowOff>125711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781300" y="8526762"/>
          <a:ext cx="28479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840442</xdr:colOff>
      <xdr:row>49</xdr:row>
      <xdr:rowOff>95250</xdr:rowOff>
    </xdr:from>
    <xdr:to>
      <xdr:col>8</xdr:col>
      <xdr:colOff>414618</xdr:colOff>
      <xdr:row>54</xdr:row>
      <xdr:rowOff>95249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7676030" y="8286750"/>
          <a:ext cx="2835088" cy="7844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460888" y="257879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85725</xdr:colOff>
      <xdr:row>34</xdr:row>
      <xdr:rowOff>154287</xdr:rowOff>
    </xdr:from>
    <xdr:to>
      <xdr:col>3</xdr:col>
      <xdr:colOff>47625</xdr:colOff>
      <xdr:row>39</xdr:row>
      <xdr:rowOff>154286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04800" y="58597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428620</xdr:colOff>
      <xdr:row>34</xdr:row>
      <xdr:rowOff>123825</xdr:rowOff>
    </xdr:from>
    <xdr:to>
      <xdr:col>8</xdr:col>
      <xdr:colOff>571509</xdr:colOff>
      <xdr:row>39</xdr:row>
      <xdr:rowOff>123824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981570" y="5829300"/>
          <a:ext cx="274320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866770</xdr:colOff>
      <xdr:row>37</xdr:row>
      <xdr:rowOff>142875</xdr:rowOff>
    </xdr:from>
    <xdr:to>
      <xdr:col>4</xdr:col>
      <xdr:colOff>0</xdr:colOff>
      <xdr:row>42</xdr:row>
      <xdr:rowOff>142873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4552945" y="6362700"/>
          <a:ext cx="27432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oneCellAnchor>
    <xdr:from>
      <xdr:col>0</xdr:col>
      <xdr:colOff>2981325</xdr:colOff>
      <xdr:row>14</xdr:row>
      <xdr:rowOff>85725</xdr:rowOff>
    </xdr:from>
    <xdr:ext cx="1750286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2981325" y="2581275"/>
          <a:ext cx="1750286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0</xdr:col>
      <xdr:colOff>57150</xdr:colOff>
      <xdr:row>37</xdr:row>
      <xdr:rowOff>154287</xdr:rowOff>
    </xdr:from>
    <xdr:to>
      <xdr:col>0</xdr:col>
      <xdr:colOff>2714625</xdr:colOff>
      <xdr:row>42</xdr:row>
      <xdr:rowOff>154286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7150" y="637411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3876670</xdr:colOff>
      <xdr:row>38</xdr:row>
      <xdr:rowOff>19050</xdr:rowOff>
    </xdr:from>
    <xdr:to>
      <xdr:col>4</xdr:col>
      <xdr:colOff>895350</xdr:colOff>
      <xdr:row>43</xdr:row>
      <xdr:rowOff>72836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3952870" y="6305550"/>
          <a:ext cx="2933705" cy="834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28575</xdr:colOff>
      <xdr:row>38</xdr:row>
      <xdr:rowOff>30462</xdr:rowOff>
    </xdr:from>
    <xdr:to>
      <xdr:col>1</xdr:col>
      <xdr:colOff>3095625</xdr:colOff>
      <xdr:row>43</xdr:row>
      <xdr:rowOff>84249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104775" y="6316962"/>
          <a:ext cx="3067050" cy="8348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45</xdr:row>
      <xdr:rowOff>47625</xdr:rowOff>
    </xdr:from>
    <xdr:to>
      <xdr:col>9</xdr:col>
      <xdr:colOff>638175</xdr:colOff>
      <xdr:row>50</xdr:row>
      <xdr:rowOff>47623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7448550" y="7753350"/>
          <a:ext cx="279082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1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3</xdr:col>
      <xdr:colOff>1485899</xdr:colOff>
      <xdr:row>45</xdr:row>
      <xdr:rowOff>68562</xdr:rowOff>
    </xdr:from>
    <xdr:to>
      <xdr:col>3</xdr:col>
      <xdr:colOff>4133850</xdr:colOff>
      <xdr:row>50</xdr:row>
      <xdr:rowOff>68561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2171699" y="7774287"/>
          <a:ext cx="2647951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571492</xdr:colOff>
      <xdr:row>37</xdr:row>
      <xdr:rowOff>57150</xdr:rowOff>
    </xdr:from>
    <xdr:to>
      <xdr:col>18</xdr:col>
      <xdr:colOff>714374</xdr:colOff>
      <xdr:row>44</xdr:row>
      <xdr:rowOff>23811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1858617" y="11368088"/>
          <a:ext cx="5738820" cy="11334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C.P.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466723</xdr:colOff>
      <xdr:row>36</xdr:row>
      <xdr:rowOff>154286</xdr:rowOff>
    </xdr:from>
    <xdr:to>
      <xdr:col>8</xdr:col>
      <xdr:colOff>178592</xdr:colOff>
      <xdr:row>42</xdr:row>
      <xdr:rowOff>142875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3109911" y="11548567"/>
          <a:ext cx="4760119" cy="9887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Dra.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4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638170</xdr:colOff>
      <xdr:row>34</xdr:row>
      <xdr:rowOff>152400</xdr:rowOff>
    </xdr:from>
    <xdr:to>
      <xdr:col>12</xdr:col>
      <xdr:colOff>314325</xdr:colOff>
      <xdr:row>39</xdr:row>
      <xdr:rowOff>152398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7677145" y="6124575"/>
          <a:ext cx="263843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5</xdr:col>
      <xdr:colOff>419101</xdr:colOff>
      <xdr:row>34</xdr:row>
      <xdr:rowOff>154287</xdr:rowOff>
    </xdr:from>
    <xdr:to>
      <xdr:col>7</xdr:col>
      <xdr:colOff>828676</xdr:colOff>
      <xdr:row>39</xdr:row>
      <xdr:rowOff>154286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3305176" y="5993112"/>
          <a:ext cx="25908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1107281</xdr:colOff>
      <xdr:row>69</xdr:row>
      <xdr:rowOff>285751</xdr:rowOff>
    </xdr:from>
    <xdr:to>
      <xdr:col>2</xdr:col>
      <xdr:colOff>1797688</xdr:colOff>
      <xdr:row>72</xdr:row>
      <xdr:rowOff>130969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64469" y="11144251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964401</xdr:colOff>
      <xdr:row>69</xdr:row>
      <xdr:rowOff>214310</xdr:rowOff>
    </xdr:from>
    <xdr:to>
      <xdr:col>8</xdr:col>
      <xdr:colOff>214269</xdr:colOff>
      <xdr:row>72</xdr:row>
      <xdr:rowOff>59528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941714" y="11072810"/>
          <a:ext cx="3088351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1200145</xdr:colOff>
      <xdr:row>49</xdr:row>
      <xdr:rowOff>28575</xdr:rowOff>
    </xdr:from>
    <xdr:to>
      <xdr:col>2</xdr:col>
      <xdr:colOff>2514600</xdr:colOff>
      <xdr:row>53</xdr:row>
      <xdr:rowOff>133348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4876795" y="5638800"/>
          <a:ext cx="27432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390525</xdr:colOff>
      <xdr:row>49</xdr:row>
      <xdr:rowOff>20937</xdr:rowOff>
    </xdr:from>
    <xdr:to>
      <xdr:col>0</xdr:col>
      <xdr:colOff>3048000</xdr:colOff>
      <xdr:row>53</xdr:row>
      <xdr:rowOff>125711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390525" y="56311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95250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419475" y="23241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1381120</xdr:colOff>
      <xdr:row>24</xdr:row>
      <xdr:rowOff>152400</xdr:rowOff>
    </xdr:from>
    <xdr:to>
      <xdr:col>2</xdr:col>
      <xdr:colOff>2162175</xdr:colOff>
      <xdr:row>30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/>
      </xdr:nvSpPr>
      <xdr:spPr>
        <a:xfrm>
          <a:off x="5057770" y="4591050"/>
          <a:ext cx="2743205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561975</xdr:colOff>
      <xdr:row>25</xdr:row>
      <xdr:rowOff>97137</xdr:rowOff>
    </xdr:from>
    <xdr:to>
      <xdr:col>1</xdr:col>
      <xdr:colOff>0</xdr:colOff>
      <xdr:row>30</xdr:row>
      <xdr:rowOff>39986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/>
      </xdr:nvSpPr>
      <xdr:spPr>
        <a:xfrm>
          <a:off x="638175" y="4697712"/>
          <a:ext cx="302895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142870</xdr:colOff>
      <xdr:row>20</xdr:row>
      <xdr:rowOff>80759</xdr:rowOff>
    </xdr:from>
    <xdr:to>
      <xdr:col>8</xdr:col>
      <xdr:colOff>600075</xdr:colOff>
      <xdr:row>23</xdr:row>
      <xdr:rowOff>60465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5634240" y="4031563"/>
          <a:ext cx="4532248" cy="8245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0</xdr:colOff>
      <xdr:row>20</xdr:row>
      <xdr:rowOff>54071</xdr:rowOff>
    </xdr:from>
    <xdr:to>
      <xdr:col>4</xdr:col>
      <xdr:colOff>371475</xdr:colOff>
      <xdr:row>23</xdr:row>
      <xdr:rowOff>33778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819978" y="4004875"/>
          <a:ext cx="4222888" cy="8245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133344</xdr:colOff>
      <xdr:row>19</xdr:row>
      <xdr:rowOff>45738</xdr:rowOff>
    </xdr:from>
    <xdr:to>
      <xdr:col>4</xdr:col>
      <xdr:colOff>1123957</xdr:colOff>
      <xdr:row>23</xdr:row>
      <xdr:rowOff>150511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90919" y="4312938"/>
          <a:ext cx="3295663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9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C.P.</a:t>
          </a:r>
          <a:r>
            <a:rPr lang="es-MX" sz="9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200025</xdr:colOff>
      <xdr:row>19</xdr:row>
      <xdr:rowOff>57150</xdr:rowOff>
    </xdr:from>
    <xdr:to>
      <xdr:col>1</xdr:col>
      <xdr:colOff>1943216</xdr:colOff>
      <xdr:row>23</xdr:row>
      <xdr:rowOff>161924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0025" y="4324350"/>
          <a:ext cx="2724266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9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Dra.</a:t>
          </a:r>
          <a:r>
            <a:rPr lang="es-MX" sz="9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9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9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1200145</xdr:colOff>
      <xdr:row>24</xdr:row>
      <xdr:rowOff>19050</xdr:rowOff>
    </xdr:from>
    <xdr:to>
      <xdr:col>2</xdr:col>
      <xdr:colOff>2514600</xdr:colOff>
      <xdr:row>28</xdr:row>
      <xdr:rowOff>152398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4876795" y="5210175"/>
          <a:ext cx="27432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390525</xdr:colOff>
      <xdr:row>24</xdr:row>
      <xdr:rowOff>39987</xdr:rowOff>
    </xdr:from>
    <xdr:to>
      <xdr:col>0</xdr:col>
      <xdr:colOff>3048000</xdr:colOff>
      <xdr:row>29</xdr:row>
      <xdr:rowOff>11411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390525" y="523111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409576</xdr:colOff>
      <xdr:row>28</xdr:row>
      <xdr:rowOff>19050</xdr:rowOff>
    </xdr:from>
    <xdr:to>
      <xdr:col>1</xdr:col>
      <xdr:colOff>1257301</xdr:colOff>
      <xdr:row>39</xdr:row>
      <xdr:rowOff>38099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504EC32-C157-43D7-8A70-605E9CEFBE5F}"/>
            </a:ext>
          </a:extLst>
        </xdr:cNvPr>
        <xdr:cNvSpPr txBox="1"/>
      </xdr:nvSpPr>
      <xdr:spPr>
        <a:xfrm>
          <a:off x="409576" y="3800475"/>
          <a:ext cx="3181350" cy="1771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marL="0" indent="0" algn="ctr"/>
          <a:endParaRPr lang="es-MX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MX" sz="9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___________________________________________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Dra. Mirna Ireri Sánchez Gómez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Directora General</a:t>
          </a:r>
        </a:p>
      </xdr:txBody>
    </xdr:sp>
    <xdr:clientData/>
  </xdr:twoCellAnchor>
  <xdr:twoCellAnchor>
    <xdr:from>
      <xdr:col>2</xdr:col>
      <xdr:colOff>1066802</xdr:colOff>
      <xdr:row>28</xdr:row>
      <xdr:rowOff>28575</xdr:rowOff>
    </xdr:from>
    <xdr:to>
      <xdr:col>3</xdr:col>
      <xdr:colOff>2133600</xdr:colOff>
      <xdr:row>40</xdr:row>
      <xdr:rowOff>134134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5179556-42A4-4886-91C5-D35D3B8C2832}"/>
            </a:ext>
          </a:extLst>
        </xdr:cNvPr>
        <xdr:cNvSpPr txBox="1"/>
      </xdr:nvSpPr>
      <xdr:spPr>
        <a:xfrm>
          <a:off x="4829177" y="3810000"/>
          <a:ext cx="3105148" cy="2010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___________________________________________</a:t>
          </a:r>
        </a:p>
        <a:p>
          <a:pPr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Javier Leobardo Soto Enríquez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Subdirector Administrativo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2513</xdr:row>
      <xdr:rowOff>0</xdr:rowOff>
    </xdr:from>
    <xdr:to>
      <xdr:col>2</xdr:col>
      <xdr:colOff>3181350</xdr:colOff>
      <xdr:row>2523</xdr:row>
      <xdr:rowOff>45944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E504EC32-C157-43D7-8A70-605E9CEFBE5F}"/>
            </a:ext>
          </a:extLst>
        </xdr:cNvPr>
        <xdr:cNvSpPr txBox="1"/>
      </xdr:nvSpPr>
      <xdr:spPr>
        <a:xfrm>
          <a:off x="2554941" y="393617824"/>
          <a:ext cx="3181350" cy="1771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marL="0" indent="0" algn="ctr"/>
          <a:endParaRPr lang="es-MX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MX" sz="9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___________________________________________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Dra. Mirna Ireri Sánchez Gómez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Directora General</a:t>
          </a:r>
        </a:p>
      </xdr:txBody>
    </xdr:sp>
    <xdr:clientData/>
  </xdr:twoCellAnchor>
  <xdr:twoCellAnchor>
    <xdr:from>
      <xdr:col>2</xdr:col>
      <xdr:colOff>4419601</xdr:colOff>
      <xdr:row>2513</xdr:row>
      <xdr:rowOff>0</xdr:rowOff>
    </xdr:from>
    <xdr:to>
      <xdr:col>3</xdr:col>
      <xdr:colOff>1473572</xdr:colOff>
      <xdr:row>2524</xdr:row>
      <xdr:rowOff>137496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D5179556-42A4-4886-91C5-D35D3B8C2832}"/>
            </a:ext>
          </a:extLst>
        </xdr:cNvPr>
        <xdr:cNvSpPr txBox="1"/>
      </xdr:nvSpPr>
      <xdr:spPr>
        <a:xfrm>
          <a:off x="6974542" y="393627349"/>
          <a:ext cx="3105148" cy="2010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___________________________________________</a:t>
          </a:r>
        </a:p>
        <a:p>
          <a:pPr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Javier Leobardo Soto Enríquez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Subdirector Administrativo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3752844</xdr:colOff>
      <xdr:row>34</xdr:row>
      <xdr:rowOff>7638</xdr:rowOff>
    </xdr:from>
    <xdr:to>
      <xdr:col>3</xdr:col>
      <xdr:colOff>1085849</xdr:colOff>
      <xdr:row>39</xdr:row>
      <xdr:rowOff>64786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48469" y="5027313"/>
          <a:ext cx="3009904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1314450</xdr:colOff>
      <xdr:row>34</xdr:row>
      <xdr:rowOff>0</xdr:rowOff>
    </xdr:from>
    <xdr:to>
      <xdr:col>2</xdr:col>
      <xdr:colOff>1905000</xdr:colOff>
      <xdr:row>39</xdr:row>
      <xdr:rowOff>57149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57375" y="5019675"/>
          <a:ext cx="2886075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58</xdr:row>
      <xdr:rowOff>0</xdr:rowOff>
    </xdr:from>
    <xdr:to>
      <xdr:col>3</xdr:col>
      <xdr:colOff>0</xdr:colOff>
      <xdr:row>60</xdr:row>
      <xdr:rowOff>11905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095500" y="9572625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226214</xdr:colOff>
      <xdr:row>58</xdr:row>
      <xdr:rowOff>83337</xdr:rowOff>
    </xdr:from>
    <xdr:to>
      <xdr:col>9</xdr:col>
      <xdr:colOff>5006</xdr:colOff>
      <xdr:row>60</xdr:row>
      <xdr:rowOff>95242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429870" y="9655962"/>
          <a:ext cx="320277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39</xdr:row>
      <xdr:rowOff>171449</xdr:rowOff>
    </xdr:from>
    <xdr:to>
      <xdr:col>2</xdr:col>
      <xdr:colOff>2562224</xdr:colOff>
      <xdr:row>42</xdr:row>
      <xdr:rowOff>161924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42924" y="7143749"/>
          <a:ext cx="2943225" cy="96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Dra.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5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1266820</xdr:colOff>
      <xdr:row>39</xdr:row>
      <xdr:rowOff>169062</xdr:rowOff>
    </xdr:from>
    <xdr:to>
      <xdr:col>7</xdr:col>
      <xdr:colOff>202524</xdr:colOff>
      <xdr:row>42</xdr:row>
      <xdr:rowOff>7136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458070" y="7141362"/>
          <a:ext cx="320290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C.P.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3</xdr:col>
      <xdr:colOff>266700</xdr:colOff>
      <xdr:row>50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52425" y="7305675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1828795</xdr:colOff>
      <xdr:row>47</xdr:row>
      <xdr:rowOff>83337</xdr:rowOff>
    </xdr:from>
    <xdr:to>
      <xdr:col>9</xdr:col>
      <xdr:colOff>154870</xdr:colOff>
      <xdr:row>51</xdr:row>
      <xdr:rowOff>64286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248645" y="7389012"/>
          <a:ext cx="3193243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66675</xdr:rowOff>
    </xdr:from>
    <xdr:to>
      <xdr:col>2</xdr:col>
      <xdr:colOff>1828800</xdr:colOff>
      <xdr:row>55</xdr:row>
      <xdr:rowOff>76199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6700" y="6419850"/>
          <a:ext cx="29241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695320</xdr:colOff>
      <xdr:row>53</xdr:row>
      <xdr:rowOff>64287</xdr:rowOff>
    </xdr:from>
    <xdr:to>
      <xdr:col>9</xdr:col>
      <xdr:colOff>30970</xdr:colOff>
      <xdr:row>55</xdr:row>
      <xdr:rowOff>73811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601070" y="6579387"/>
          <a:ext cx="320277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333363</xdr:colOff>
      <xdr:row>53</xdr:row>
      <xdr:rowOff>71442</xdr:rowOff>
    </xdr:from>
    <xdr:to>
      <xdr:col>4</xdr:col>
      <xdr:colOff>1405048</xdr:colOff>
      <xdr:row>56</xdr:row>
      <xdr:rowOff>59534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16769" y="9941723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976295</xdr:colOff>
      <xdr:row>53</xdr:row>
      <xdr:rowOff>119061</xdr:rowOff>
    </xdr:from>
    <xdr:to>
      <xdr:col>14</xdr:col>
      <xdr:colOff>428453</xdr:colOff>
      <xdr:row>56</xdr:row>
      <xdr:rowOff>107153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251139" y="9989342"/>
          <a:ext cx="320277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2061883</xdr:colOff>
      <xdr:row>14</xdr:row>
      <xdr:rowOff>67235</xdr:rowOff>
    </xdr:from>
    <xdr:ext cx="1750287" cy="468013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347758" y="241991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0</xdr:col>
      <xdr:colOff>0</xdr:colOff>
      <xdr:row>27</xdr:row>
      <xdr:rowOff>114300</xdr:rowOff>
    </xdr:from>
    <xdr:to>
      <xdr:col>1</xdr:col>
      <xdr:colOff>1285875</xdr:colOff>
      <xdr:row>32</xdr:row>
      <xdr:rowOff>114299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4572000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314320</xdr:colOff>
      <xdr:row>27</xdr:row>
      <xdr:rowOff>140487</xdr:rowOff>
    </xdr:from>
    <xdr:to>
      <xdr:col>3</xdr:col>
      <xdr:colOff>3057527</xdr:colOff>
      <xdr:row>32</xdr:row>
      <xdr:rowOff>140486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38720" y="4598187"/>
          <a:ext cx="274320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558614</xdr:colOff>
      <xdr:row>17</xdr:row>
      <xdr:rowOff>123264</xdr:rowOff>
    </xdr:from>
    <xdr:ext cx="1750287" cy="468013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276290" y="301438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558053</xdr:colOff>
      <xdr:row>54</xdr:row>
      <xdr:rowOff>100853</xdr:rowOff>
    </xdr:from>
    <xdr:ext cx="1750287" cy="468013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275729" y="960344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561415</xdr:colOff>
      <xdr:row>64</xdr:row>
      <xdr:rowOff>56030</xdr:rowOff>
    </xdr:from>
    <xdr:ext cx="1750287" cy="468013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5279091" y="1151964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573</xdr:colOff>
      <xdr:row>71</xdr:row>
      <xdr:rowOff>280147</xdr:rowOff>
    </xdr:from>
    <xdr:ext cx="1750287" cy="468013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771602" y="1296520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1232648</xdr:colOff>
      <xdr:row>128</xdr:row>
      <xdr:rowOff>35298</xdr:rowOff>
    </xdr:from>
    <xdr:ext cx="1750287" cy="468013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1994648" y="2254791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313765</xdr:colOff>
      <xdr:row>135</xdr:row>
      <xdr:rowOff>123265</xdr:rowOff>
    </xdr:from>
    <xdr:ext cx="1750287" cy="468013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031441" y="2393576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169</xdr:row>
      <xdr:rowOff>0</xdr:rowOff>
    </xdr:from>
    <xdr:ext cx="1750287" cy="468013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4717676" y="2942664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176</xdr:row>
      <xdr:rowOff>54347</xdr:rowOff>
    </xdr:from>
    <xdr:ext cx="1750287" cy="468013"/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4717676" y="30825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183</xdr:row>
      <xdr:rowOff>33616</xdr:rowOff>
    </xdr:from>
    <xdr:ext cx="1750287" cy="468013"/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4717676" y="3211605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2254</xdr:colOff>
      <xdr:row>428</xdr:row>
      <xdr:rowOff>0</xdr:rowOff>
    </xdr:from>
    <xdr:ext cx="1750287" cy="468013"/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5773283" y="7405967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694765</xdr:colOff>
      <xdr:row>436</xdr:row>
      <xdr:rowOff>0</xdr:rowOff>
    </xdr:from>
    <xdr:to>
      <xdr:col>1</xdr:col>
      <xdr:colOff>3282950</xdr:colOff>
      <xdr:row>441</xdr:row>
      <xdr:rowOff>15874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1456765" y="78508412"/>
          <a:ext cx="2588185" cy="8002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990595</xdr:colOff>
      <xdr:row>436</xdr:row>
      <xdr:rowOff>26187</xdr:rowOff>
    </xdr:from>
    <xdr:to>
      <xdr:col>4</xdr:col>
      <xdr:colOff>1085850</xdr:colOff>
      <xdr:row>441</xdr:row>
      <xdr:rowOff>42061</xdr:rowOff>
    </xdr:to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5343520" y="80283837"/>
          <a:ext cx="2762255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8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ESTADOS%20FINANCIEROS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7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7"/>
  <sheetViews>
    <sheetView showGridLines="0" showRuler="0" view="pageLayout" topLeftCell="A2" zoomScale="80" zoomScaleNormal="80" zoomScalePageLayoutView="80" workbookViewId="0">
      <selection activeCell="G41" sqref="G41:H41"/>
    </sheetView>
  </sheetViews>
  <sheetFormatPr baseColWidth="10" defaultRowHeight="12.75"/>
  <cols>
    <col min="1" max="1" width="4.28515625" style="26" customWidth="1"/>
    <col min="2" max="2" width="24.28515625" style="26" customWidth="1"/>
    <col min="3" max="3" width="23.7109375" style="26" customWidth="1"/>
    <col min="4" max="5" width="20.5703125" style="26" customWidth="1"/>
    <col min="6" max="6" width="7.7109375" style="26" customWidth="1"/>
    <col min="7" max="7" width="27.140625" style="53" customWidth="1"/>
    <col min="8" max="8" width="33.85546875" style="53" customWidth="1"/>
    <col min="9" max="10" width="20.5703125" style="26" customWidth="1"/>
    <col min="11" max="11" width="4.28515625" style="26" customWidth="1"/>
    <col min="12" max="16384" width="11.42578125" style="26"/>
  </cols>
  <sheetData>
    <row r="3" spans="1:11">
      <c r="A3" s="24"/>
      <c r="B3" s="25"/>
      <c r="C3" s="861" t="s">
        <v>429</v>
      </c>
      <c r="D3" s="861"/>
      <c r="E3" s="861"/>
      <c r="F3" s="861"/>
      <c r="G3" s="861"/>
      <c r="H3" s="861"/>
      <c r="I3" s="861"/>
      <c r="J3" s="25"/>
      <c r="K3" s="25"/>
    </row>
    <row r="4" spans="1:11">
      <c r="A4" s="24"/>
      <c r="B4" s="25"/>
      <c r="C4" s="861" t="s">
        <v>965</v>
      </c>
      <c r="D4" s="861"/>
      <c r="E4" s="861"/>
      <c r="F4" s="861"/>
      <c r="G4" s="861"/>
      <c r="H4" s="861"/>
      <c r="I4" s="861"/>
      <c r="J4" s="25"/>
      <c r="K4" s="25"/>
    </row>
    <row r="5" spans="1:11">
      <c r="A5" s="24"/>
      <c r="B5" s="25"/>
      <c r="C5" s="861" t="s">
        <v>0</v>
      </c>
      <c r="D5" s="861"/>
      <c r="E5" s="861"/>
      <c r="F5" s="861"/>
      <c r="G5" s="861"/>
      <c r="H5" s="861"/>
      <c r="I5" s="861"/>
      <c r="J5" s="25"/>
      <c r="K5" s="25"/>
    </row>
    <row r="6" spans="1:11" ht="9" customHeight="1">
      <c r="A6" s="27"/>
      <c r="B6" s="27"/>
      <c r="C6" s="28"/>
      <c r="D6" s="28"/>
      <c r="E6" s="28"/>
      <c r="F6" s="28"/>
      <c r="G6" s="28"/>
      <c r="H6" s="28"/>
      <c r="I6" s="29"/>
      <c r="J6" s="29"/>
      <c r="K6" s="29"/>
    </row>
    <row r="7" spans="1:11" ht="34.5" customHeight="1">
      <c r="A7" s="30"/>
      <c r="E7" s="31" t="s">
        <v>3</v>
      </c>
      <c r="F7" s="862" t="s">
        <v>493</v>
      </c>
      <c r="G7" s="862"/>
      <c r="H7" s="862"/>
      <c r="I7" s="32"/>
      <c r="J7" s="32"/>
      <c r="K7" s="33"/>
    </row>
    <row r="8" spans="1:11" s="33" customFormat="1" ht="3" customHeight="1">
      <c r="A8" s="30"/>
      <c r="B8" s="34"/>
      <c r="C8" s="34"/>
      <c r="D8" s="34"/>
      <c r="E8" s="34"/>
      <c r="F8" s="35"/>
      <c r="G8" s="36"/>
      <c r="H8" s="36"/>
    </row>
    <row r="9" spans="1:11" s="33" customFormat="1" ht="3" customHeight="1">
      <c r="A9" s="37"/>
      <c r="B9" s="37"/>
      <c r="C9" s="37"/>
      <c r="D9" s="38"/>
      <c r="E9" s="38"/>
      <c r="F9" s="39"/>
      <c r="G9" s="36"/>
      <c r="H9" s="36"/>
    </row>
    <row r="10" spans="1:11" s="44" customFormat="1" ht="20.100000000000001" customHeight="1">
      <c r="A10" s="40"/>
      <c r="B10" s="860" t="s">
        <v>74</v>
      </c>
      <c r="C10" s="860"/>
      <c r="D10" s="41">
        <v>2019</v>
      </c>
      <c r="E10" s="41">
        <v>2018</v>
      </c>
      <c r="F10" s="42"/>
      <c r="G10" s="860" t="s">
        <v>74</v>
      </c>
      <c r="H10" s="860"/>
      <c r="I10" s="41">
        <v>2019</v>
      </c>
      <c r="J10" s="41">
        <v>2018</v>
      </c>
      <c r="K10" s="43"/>
    </row>
    <row r="11" spans="1:11" s="33" customFormat="1" ht="3" customHeight="1">
      <c r="A11" s="45"/>
      <c r="B11" s="46"/>
      <c r="C11" s="46"/>
      <c r="D11" s="47"/>
      <c r="E11" s="47"/>
      <c r="F11" s="36"/>
      <c r="G11" s="36"/>
      <c r="H11" s="36"/>
      <c r="K11" s="48"/>
    </row>
    <row r="12" spans="1:11" s="53" customFormat="1">
      <c r="A12" s="49"/>
      <c r="B12" s="864" t="s">
        <v>78</v>
      </c>
      <c r="C12" s="864"/>
      <c r="D12" s="50"/>
      <c r="E12" s="50"/>
      <c r="F12" s="51"/>
      <c r="G12" s="864" t="s">
        <v>79</v>
      </c>
      <c r="H12" s="864"/>
      <c r="I12" s="50"/>
      <c r="J12" s="50"/>
      <c r="K12" s="52"/>
    </row>
    <row r="13" spans="1:11">
      <c r="A13" s="54"/>
      <c r="B13" s="865" t="s">
        <v>80</v>
      </c>
      <c r="C13" s="865"/>
      <c r="D13" s="55">
        <f>SUM(D14:D21)</f>
        <v>123249.76</v>
      </c>
      <c r="E13" s="55">
        <f>SUM(E14:E21)</f>
        <v>1079958.31</v>
      </c>
      <c r="F13" s="51"/>
      <c r="G13" s="864" t="s">
        <v>81</v>
      </c>
      <c r="H13" s="864"/>
      <c r="I13" s="55">
        <f>SUM(I14:I16)</f>
        <v>7048987.3399999999</v>
      </c>
      <c r="J13" s="55">
        <f>SUM(J14:J16)</f>
        <v>42551182.600000001</v>
      </c>
      <c r="K13" s="56"/>
    </row>
    <row r="14" spans="1:11">
      <c r="A14" s="57"/>
      <c r="B14" s="863" t="s">
        <v>82</v>
      </c>
      <c r="C14" s="863"/>
      <c r="D14" s="58">
        <v>0</v>
      </c>
      <c r="E14" s="58">
        <v>0</v>
      </c>
      <c r="F14" s="51"/>
      <c r="G14" s="863" t="s">
        <v>83</v>
      </c>
      <c r="H14" s="863"/>
      <c r="I14" s="699">
        <v>6001856.29</v>
      </c>
      <c r="J14" s="699">
        <f>31945613.93+31809.6</f>
        <v>31977423.530000001</v>
      </c>
      <c r="K14" s="56"/>
    </row>
    <row r="15" spans="1:11">
      <c r="A15" s="57"/>
      <c r="B15" s="863" t="s">
        <v>84</v>
      </c>
      <c r="C15" s="863"/>
      <c r="D15" s="58">
        <v>0</v>
      </c>
      <c r="E15" s="58">
        <v>0</v>
      </c>
      <c r="F15" s="51"/>
      <c r="G15" s="863" t="s">
        <v>85</v>
      </c>
      <c r="H15" s="863"/>
      <c r="I15" s="699">
        <v>142207.51</v>
      </c>
      <c r="J15" s="699">
        <v>2308692.96</v>
      </c>
      <c r="K15" s="56"/>
    </row>
    <row r="16" spans="1:11" ht="12" customHeight="1">
      <c r="A16" s="57"/>
      <c r="B16" s="863" t="s">
        <v>86</v>
      </c>
      <c r="C16" s="863"/>
      <c r="D16" s="58">
        <v>0</v>
      </c>
      <c r="E16" s="58">
        <v>0</v>
      </c>
      <c r="F16" s="51"/>
      <c r="G16" s="863" t="s">
        <v>87</v>
      </c>
      <c r="H16" s="863"/>
      <c r="I16" s="699">
        <v>904923.54</v>
      </c>
      <c r="J16" s="699">
        <v>8265066.1100000003</v>
      </c>
      <c r="K16" s="56"/>
    </row>
    <row r="17" spans="1:11">
      <c r="A17" s="57"/>
      <c r="B17" s="863" t="s">
        <v>88</v>
      </c>
      <c r="C17" s="863"/>
      <c r="D17" s="58">
        <v>0</v>
      </c>
      <c r="E17" s="58">
        <v>0</v>
      </c>
      <c r="F17" s="51"/>
      <c r="G17" s="59"/>
      <c r="H17" s="60"/>
      <c r="I17" s="61"/>
      <c r="J17" s="61"/>
      <c r="K17" s="56"/>
    </row>
    <row r="18" spans="1:11">
      <c r="A18" s="57"/>
      <c r="B18" s="863" t="s">
        <v>89</v>
      </c>
      <c r="C18" s="863"/>
      <c r="D18" s="699">
        <v>0</v>
      </c>
      <c r="E18" s="699">
        <v>503558.31</v>
      </c>
      <c r="F18" s="51"/>
      <c r="G18" s="864" t="s">
        <v>184</v>
      </c>
      <c r="H18" s="864"/>
      <c r="I18" s="55">
        <f>SUM(I19:I27)</f>
        <v>30000</v>
      </c>
      <c r="J18" s="55">
        <f>SUM(J19:J27)</f>
        <v>554890.68000000005</v>
      </c>
      <c r="K18" s="56"/>
    </row>
    <row r="19" spans="1:11">
      <c r="A19" s="57"/>
      <c r="B19" s="863" t="s">
        <v>90</v>
      </c>
      <c r="C19" s="863"/>
      <c r="D19" s="699">
        <v>0</v>
      </c>
      <c r="E19" s="699">
        <v>576400</v>
      </c>
      <c r="F19" s="51"/>
      <c r="G19" s="863" t="s">
        <v>91</v>
      </c>
      <c r="H19" s="863"/>
      <c r="I19" s="58">
        <v>0</v>
      </c>
      <c r="J19" s="58">
        <v>0</v>
      </c>
      <c r="K19" s="56"/>
    </row>
    <row r="20" spans="1:11">
      <c r="A20" s="57"/>
      <c r="B20" s="863" t="s">
        <v>92</v>
      </c>
      <c r="C20" s="863"/>
      <c r="D20" s="58">
        <v>123249.76</v>
      </c>
      <c r="E20" s="58">
        <v>0</v>
      </c>
      <c r="F20" s="51"/>
      <c r="G20" s="863" t="s">
        <v>93</v>
      </c>
      <c r="H20" s="863"/>
      <c r="I20" s="58">
        <v>0</v>
      </c>
      <c r="J20" s="58">
        <v>0</v>
      </c>
      <c r="K20" s="56"/>
    </row>
    <row r="21" spans="1:11" ht="52.5" customHeight="1">
      <c r="A21" s="57"/>
      <c r="B21" s="866" t="s">
        <v>94</v>
      </c>
      <c r="C21" s="866"/>
      <c r="D21" s="58">
        <v>0</v>
      </c>
      <c r="E21" s="58">
        <v>0</v>
      </c>
      <c r="F21" s="51"/>
      <c r="G21" s="863" t="s">
        <v>95</v>
      </c>
      <c r="H21" s="863"/>
      <c r="I21" s="58">
        <v>0</v>
      </c>
      <c r="J21" s="58">
        <v>0</v>
      </c>
      <c r="K21" s="56"/>
    </row>
    <row r="22" spans="1:11">
      <c r="A22" s="54"/>
      <c r="B22" s="59"/>
      <c r="C22" s="60"/>
      <c r="D22" s="61"/>
      <c r="E22" s="61"/>
      <c r="F22" s="51"/>
      <c r="G22" s="863" t="s">
        <v>96</v>
      </c>
      <c r="H22" s="863"/>
      <c r="I22" s="699">
        <v>30000</v>
      </c>
      <c r="J22" s="699">
        <v>554890.68000000005</v>
      </c>
      <c r="K22" s="56"/>
    </row>
    <row r="23" spans="1:11" ht="29.25" customHeight="1">
      <c r="A23" s="54"/>
      <c r="B23" s="865" t="s">
        <v>97</v>
      </c>
      <c r="C23" s="865"/>
      <c r="D23" s="55">
        <f>SUM(D24:D25)</f>
        <v>9572231.7199999988</v>
      </c>
      <c r="E23" s="55">
        <f>SUM(E24:E25)</f>
        <v>42547167.090000004</v>
      </c>
      <c r="F23" s="51"/>
      <c r="G23" s="863" t="s">
        <v>98</v>
      </c>
      <c r="H23" s="863"/>
      <c r="I23" s="58">
        <v>0</v>
      </c>
      <c r="J23" s="58">
        <v>0</v>
      </c>
      <c r="K23" s="56"/>
    </row>
    <row r="24" spans="1:11">
      <c r="A24" s="57"/>
      <c r="B24" s="863" t="s">
        <v>99</v>
      </c>
      <c r="C24" s="863"/>
      <c r="D24" s="699">
        <v>4104130</v>
      </c>
      <c r="E24" s="699">
        <v>15460383.310000001</v>
      </c>
      <c r="F24" s="51"/>
      <c r="G24" s="863" t="s">
        <v>100</v>
      </c>
      <c r="H24" s="863"/>
      <c r="I24" s="58">
        <v>0</v>
      </c>
      <c r="J24" s="58">
        <v>0</v>
      </c>
      <c r="K24" s="56"/>
    </row>
    <row r="25" spans="1:11">
      <c r="A25" s="57"/>
      <c r="B25" s="863" t="s">
        <v>183</v>
      </c>
      <c r="C25" s="863"/>
      <c r="D25" s="699">
        <v>5468101.7199999997</v>
      </c>
      <c r="E25" s="699">
        <v>27086783.780000001</v>
      </c>
      <c r="F25" s="51"/>
      <c r="G25" s="863" t="s">
        <v>101</v>
      </c>
      <c r="H25" s="863"/>
      <c r="I25" s="58">
        <v>0</v>
      </c>
      <c r="J25" s="58">
        <v>0</v>
      </c>
      <c r="K25" s="56"/>
    </row>
    <row r="26" spans="1:11">
      <c r="A26" s="54"/>
      <c r="B26" s="59"/>
      <c r="C26" s="60"/>
      <c r="D26" s="61"/>
      <c r="E26" s="61"/>
      <c r="F26" s="51"/>
      <c r="G26" s="863" t="s">
        <v>102</v>
      </c>
      <c r="H26" s="863"/>
      <c r="I26" s="58">
        <v>0</v>
      </c>
      <c r="J26" s="58">
        <v>0</v>
      </c>
      <c r="K26" s="56"/>
    </row>
    <row r="27" spans="1:11">
      <c r="A27" s="57"/>
      <c r="B27" s="865" t="s">
        <v>103</v>
      </c>
      <c r="C27" s="865"/>
      <c r="D27" s="55">
        <f>SUM(D28:D32)</f>
        <v>38650</v>
      </c>
      <c r="E27" s="55">
        <f>SUM(E28:E32)</f>
        <v>7.87</v>
      </c>
      <c r="F27" s="51"/>
      <c r="G27" s="863" t="s">
        <v>104</v>
      </c>
      <c r="H27" s="863"/>
      <c r="I27" s="58">
        <v>0</v>
      </c>
      <c r="J27" s="58">
        <v>0</v>
      </c>
      <c r="K27" s="56"/>
    </row>
    <row r="28" spans="1:11">
      <c r="A28" s="57"/>
      <c r="B28" s="863" t="s">
        <v>105</v>
      </c>
      <c r="C28" s="863"/>
      <c r="D28" s="58">
        <v>0</v>
      </c>
      <c r="E28" s="58">
        <v>0</v>
      </c>
      <c r="F28" s="51"/>
      <c r="G28" s="59"/>
      <c r="H28" s="60"/>
      <c r="I28" s="61"/>
      <c r="J28" s="61"/>
      <c r="K28" s="56"/>
    </row>
    <row r="29" spans="1:11">
      <c r="A29" s="57"/>
      <c r="B29" s="863" t="s">
        <v>106</v>
      </c>
      <c r="C29" s="863"/>
      <c r="D29" s="58">
        <v>0</v>
      </c>
      <c r="E29" s="58">
        <v>0</v>
      </c>
      <c r="F29" s="51"/>
      <c r="G29" s="865" t="s">
        <v>99</v>
      </c>
      <c r="H29" s="865"/>
      <c r="I29" s="55">
        <f>SUM(I30:I32)</f>
        <v>0</v>
      </c>
      <c r="J29" s="55">
        <f>SUM(J30:J32)</f>
        <v>0</v>
      </c>
      <c r="K29" s="56"/>
    </row>
    <row r="30" spans="1:11" ht="26.25" customHeight="1">
      <c r="A30" s="57"/>
      <c r="B30" s="866" t="s">
        <v>107</v>
      </c>
      <c r="C30" s="866"/>
      <c r="D30" s="58">
        <v>0</v>
      </c>
      <c r="E30" s="58">
        <v>0</v>
      </c>
      <c r="F30" s="51"/>
      <c r="G30" s="863" t="s">
        <v>108</v>
      </c>
      <c r="H30" s="863"/>
      <c r="I30" s="58">
        <v>0</v>
      </c>
      <c r="J30" s="58">
        <v>0</v>
      </c>
      <c r="K30" s="56"/>
    </row>
    <row r="31" spans="1:11">
      <c r="A31" s="57"/>
      <c r="B31" s="863" t="s">
        <v>109</v>
      </c>
      <c r="C31" s="863"/>
      <c r="D31" s="58">
        <v>0</v>
      </c>
      <c r="E31" s="58">
        <v>0</v>
      </c>
      <c r="F31" s="51"/>
      <c r="G31" s="863" t="s">
        <v>49</v>
      </c>
      <c r="H31" s="863"/>
      <c r="I31" s="58">
        <v>0</v>
      </c>
      <c r="J31" s="58">
        <v>0</v>
      </c>
      <c r="K31" s="56"/>
    </row>
    <row r="32" spans="1:11">
      <c r="A32" s="57"/>
      <c r="B32" s="863" t="s">
        <v>110</v>
      </c>
      <c r="C32" s="863"/>
      <c r="D32" s="699">
        <v>38650</v>
      </c>
      <c r="E32" s="699">
        <v>7.87</v>
      </c>
      <c r="F32" s="51"/>
      <c r="G32" s="863" t="s">
        <v>111</v>
      </c>
      <c r="H32" s="863"/>
      <c r="I32" s="58">
        <v>0</v>
      </c>
      <c r="J32" s="58">
        <v>0</v>
      </c>
      <c r="K32" s="56"/>
    </row>
    <row r="33" spans="1:11">
      <c r="A33" s="54"/>
      <c r="B33" s="59"/>
      <c r="C33" s="63"/>
      <c r="D33" s="50"/>
      <c r="E33" s="50"/>
      <c r="F33" s="51"/>
      <c r="G33" s="59"/>
      <c r="H33" s="60"/>
      <c r="I33" s="61"/>
      <c r="J33" s="61"/>
      <c r="K33" s="56"/>
    </row>
    <row r="34" spans="1:11">
      <c r="A34" s="64"/>
      <c r="B34" s="867" t="s">
        <v>112</v>
      </c>
      <c r="C34" s="867"/>
      <c r="D34" s="65">
        <f>D13+D23+D27</f>
        <v>9734131.4799999986</v>
      </c>
      <c r="E34" s="65">
        <f>E13+E23+E27</f>
        <v>43627133.270000003</v>
      </c>
      <c r="F34" s="66"/>
      <c r="G34" s="864" t="s">
        <v>113</v>
      </c>
      <c r="H34" s="864"/>
      <c r="I34" s="67">
        <f>SUM(I35:I39)</f>
        <v>0</v>
      </c>
      <c r="J34" s="67">
        <f>SUM(J35:J39)</f>
        <v>0</v>
      </c>
      <c r="K34" s="56"/>
    </row>
    <row r="35" spans="1:11">
      <c r="A35" s="54"/>
      <c r="B35" s="867"/>
      <c r="C35" s="867"/>
      <c r="D35" s="50"/>
      <c r="E35" s="50"/>
      <c r="F35" s="51"/>
      <c r="G35" s="863" t="s">
        <v>114</v>
      </c>
      <c r="H35" s="863"/>
      <c r="I35" s="58">
        <v>0</v>
      </c>
      <c r="J35" s="58">
        <v>0</v>
      </c>
      <c r="K35" s="56"/>
    </row>
    <row r="36" spans="1:11">
      <c r="A36" s="68"/>
      <c r="B36" s="51"/>
      <c r="C36" s="51"/>
      <c r="D36" s="51"/>
      <c r="E36" s="51"/>
      <c r="F36" s="51"/>
      <c r="G36" s="863" t="s">
        <v>115</v>
      </c>
      <c r="H36" s="863"/>
      <c r="I36" s="58">
        <v>0</v>
      </c>
      <c r="J36" s="58">
        <v>0</v>
      </c>
      <c r="K36" s="56"/>
    </row>
    <row r="37" spans="1:11">
      <c r="A37" s="68"/>
      <c r="B37" s="51"/>
      <c r="C37" s="51"/>
      <c r="D37" s="51"/>
      <c r="E37" s="51"/>
      <c r="F37" s="51"/>
      <c r="G37" s="863" t="s">
        <v>116</v>
      </c>
      <c r="H37" s="863"/>
      <c r="I37" s="58">
        <v>0</v>
      </c>
      <c r="J37" s="58">
        <v>0</v>
      </c>
      <c r="K37" s="56"/>
    </row>
    <row r="38" spans="1:11">
      <c r="A38" s="68"/>
      <c r="B38" s="51"/>
      <c r="C38" s="51"/>
      <c r="D38" s="51"/>
      <c r="E38" s="51"/>
      <c r="F38" s="51"/>
      <c r="G38" s="863" t="s">
        <v>117</v>
      </c>
      <c r="H38" s="863"/>
      <c r="I38" s="58">
        <v>0</v>
      </c>
      <c r="J38" s="58">
        <v>0</v>
      </c>
      <c r="K38" s="56"/>
    </row>
    <row r="39" spans="1:11">
      <c r="A39" s="68"/>
      <c r="B39" s="51"/>
      <c r="C39" s="51"/>
      <c r="D39" s="51"/>
      <c r="E39" s="51"/>
      <c r="F39" s="51"/>
      <c r="G39" s="863" t="s">
        <v>118</v>
      </c>
      <c r="H39" s="863"/>
      <c r="I39" s="58">
        <v>0</v>
      </c>
      <c r="J39" s="58">
        <v>0</v>
      </c>
      <c r="K39" s="56"/>
    </row>
    <row r="40" spans="1:11">
      <c r="A40" s="68"/>
      <c r="B40" s="51"/>
      <c r="C40" s="51"/>
      <c r="D40" s="51"/>
      <c r="E40" s="51"/>
      <c r="F40" s="51"/>
      <c r="G40" s="59"/>
      <c r="H40" s="60"/>
      <c r="I40" s="61"/>
      <c r="J40" s="61"/>
      <c r="K40" s="56"/>
    </row>
    <row r="41" spans="1:11">
      <c r="A41" s="68"/>
      <c r="B41" s="51"/>
      <c r="C41" s="51"/>
      <c r="D41" s="51"/>
      <c r="E41" s="51"/>
      <c r="F41" s="51"/>
      <c r="G41" s="865" t="s">
        <v>129</v>
      </c>
      <c r="H41" s="865"/>
      <c r="I41" s="67">
        <f>SUM(I42:I47)</f>
        <v>0</v>
      </c>
      <c r="J41" s="67">
        <f>SUM(J42:J47)</f>
        <v>1417046.26</v>
      </c>
      <c r="K41" s="56"/>
    </row>
    <row r="42" spans="1:11" ht="26.25" customHeight="1">
      <c r="A42" s="68"/>
      <c r="B42" s="51"/>
      <c r="C42" s="51"/>
      <c r="D42" s="51"/>
      <c r="E42" s="51"/>
      <c r="F42" s="51"/>
      <c r="G42" s="866" t="s">
        <v>119</v>
      </c>
      <c r="H42" s="866"/>
      <c r="I42" s="58">
        <v>0</v>
      </c>
      <c r="J42" s="58">
        <v>1417046.26</v>
      </c>
      <c r="K42" s="56"/>
    </row>
    <row r="43" spans="1:11">
      <c r="A43" s="68"/>
      <c r="B43" s="51"/>
      <c r="C43" s="51"/>
      <c r="D43" s="51"/>
      <c r="E43" s="51"/>
      <c r="F43" s="51"/>
      <c r="G43" s="863" t="s">
        <v>120</v>
      </c>
      <c r="H43" s="863"/>
      <c r="I43" s="58">
        <v>0</v>
      </c>
      <c r="J43" s="58">
        <v>0</v>
      </c>
      <c r="K43" s="56"/>
    </row>
    <row r="44" spans="1:11" ht="12" customHeight="1">
      <c r="A44" s="68"/>
      <c r="B44" s="51"/>
      <c r="C44" s="51"/>
      <c r="D44" s="51"/>
      <c r="E44" s="51"/>
      <c r="F44" s="51"/>
      <c r="G44" s="863" t="s">
        <v>121</v>
      </c>
      <c r="H44" s="863"/>
      <c r="I44" s="58">
        <v>0</v>
      </c>
      <c r="J44" s="58">
        <v>0</v>
      </c>
      <c r="K44" s="56"/>
    </row>
    <row r="45" spans="1:11" ht="25.5" customHeight="1">
      <c r="A45" s="68"/>
      <c r="B45" s="51"/>
      <c r="C45" s="51"/>
      <c r="D45" s="51"/>
      <c r="E45" s="51"/>
      <c r="F45" s="51"/>
      <c r="G45" s="866" t="s">
        <v>185</v>
      </c>
      <c r="H45" s="866"/>
      <c r="I45" s="58">
        <v>0</v>
      </c>
      <c r="J45" s="58">
        <v>0</v>
      </c>
      <c r="K45" s="56"/>
    </row>
    <row r="46" spans="1:11">
      <c r="A46" s="68"/>
      <c r="B46" s="51"/>
      <c r="C46" s="51"/>
      <c r="D46" s="51"/>
      <c r="E46" s="51"/>
      <c r="F46" s="51"/>
      <c r="G46" s="863" t="s">
        <v>122</v>
      </c>
      <c r="H46" s="863"/>
      <c r="I46" s="58">
        <v>0</v>
      </c>
      <c r="J46" s="58">
        <v>0</v>
      </c>
      <c r="K46" s="56"/>
    </row>
    <row r="47" spans="1:11">
      <c r="A47" s="68"/>
      <c r="B47" s="51"/>
      <c r="C47" s="51"/>
      <c r="D47" s="51"/>
      <c r="E47" s="51"/>
      <c r="F47" s="51"/>
      <c r="G47" s="863" t="s">
        <v>123</v>
      </c>
      <c r="H47" s="863"/>
      <c r="I47" s="58">
        <v>0</v>
      </c>
      <c r="J47" s="699">
        <v>0</v>
      </c>
      <c r="K47" s="56"/>
    </row>
    <row r="48" spans="1:11">
      <c r="A48" s="68"/>
      <c r="B48" s="51"/>
      <c r="C48" s="51"/>
      <c r="D48" s="51"/>
      <c r="E48" s="51"/>
      <c r="F48" s="51"/>
      <c r="G48" s="59"/>
      <c r="H48" s="60"/>
      <c r="I48" s="61"/>
      <c r="J48" s="61"/>
      <c r="K48" s="56"/>
    </row>
    <row r="49" spans="1:11">
      <c r="A49" s="68"/>
      <c r="B49" s="51"/>
      <c r="C49" s="51"/>
      <c r="D49" s="51"/>
      <c r="E49" s="51"/>
      <c r="F49" s="51"/>
      <c r="G49" s="865" t="s">
        <v>124</v>
      </c>
      <c r="H49" s="865"/>
      <c r="I49" s="67">
        <f>SUM(I50)</f>
        <v>0</v>
      </c>
      <c r="J49" s="67">
        <f>SUM(J50)</f>
        <v>0</v>
      </c>
      <c r="K49" s="56"/>
    </row>
    <row r="50" spans="1:11">
      <c r="A50" s="68"/>
      <c r="B50" s="51"/>
      <c r="C50" s="51"/>
      <c r="D50" s="51"/>
      <c r="E50" s="51"/>
      <c r="F50" s="51"/>
      <c r="G50" s="863" t="s">
        <v>125</v>
      </c>
      <c r="H50" s="863"/>
      <c r="I50" s="58">
        <v>0</v>
      </c>
      <c r="J50" s="58">
        <v>0</v>
      </c>
      <c r="K50" s="56"/>
    </row>
    <row r="51" spans="1:11">
      <c r="A51" s="68"/>
      <c r="B51" s="51"/>
      <c r="C51" s="51"/>
      <c r="D51" s="51"/>
      <c r="E51" s="51"/>
      <c r="F51" s="51"/>
      <c r="G51" s="59"/>
      <c r="H51" s="60"/>
      <c r="I51" s="61"/>
      <c r="J51" s="61"/>
      <c r="K51" s="56"/>
    </row>
    <row r="52" spans="1:11">
      <c r="A52" s="68"/>
      <c r="B52" s="51"/>
      <c r="C52" s="51"/>
      <c r="D52" s="51"/>
      <c r="E52" s="51"/>
      <c r="F52" s="51"/>
      <c r="G52" s="867" t="s">
        <v>126</v>
      </c>
      <c r="H52" s="867"/>
      <c r="I52" s="69">
        <f>I13+I18+I29+I34+I41+I49</f>
        <v>7078987.3399999999</v>
      </c>
      <c r="J52" s="69">
        <f>J13+J18+J29+J34+J41+J49</f>
        <v>44523119.539999999</v>
      </c>
      <c r="K52" s="70"/>
    </row>
    <row r="53" spans="1:11">
      <c r="A53" s="68"/>
      <c r="B53" s="51"/>
      <c r="C53" s="51"/>
      <c r="D53" s="51"/>
      <c r="E53" s="51"/>
      <c r="F53" s="51"/>
      <c r="G53" s="71"/>
      <c r="H53" s="71"/>
      <c r="I53" s="61"/>
      <c r="J53" s="61"/>
      <c r="K53" s="70"/>
    </row>
    <row r="54" spans="1:11">
      <c r="A54" s="68"/>
      <c r="B54" s="51"/>
      <c r="C54" s="51"/>
      <c r="D54" s="51"/>
      <c r="E54" s="51"/>
      <c r="F54" s="51"/>
      <c r="G54" s="870" t="s">
        <v>127</v>
      </c>
      <c r="H54" s="870"/>
      <c r="I54" s="69">
        <f>(D34-I52)</f>
        <v>2655144.1399999987</v>
      </c>
      <c r="J54" s="69">
        <f>(E34-J52)</f>
        <v>-895986.26999999583</v>
      </c>
      <c r="K54" s="70"/>
    </row>
    <row r="55" spans="1:11" ht="6" customHeight="1">
      <c r="A55" s="72"/>
      <c r="B55" s="73"/>
      <c r="C55" s="73"/>
      <c r="D55" s="73"/>
      <c r="E55" s="73"/>
      <c r="F55" s="73"/>
      <c r="G55" s="74"/>
      <c r="H55" s="74"/>
      <c r="I55" s="73"/>
      <c r="J55" s="73"/>
      <c r="K55" s="75"/>
    </row>
    <row r="56" spans="1:11" ht="6" customHeight="1">
      <c r="A56" s="33"/>
      <c r="B56" s="33"/>
      <c r="C56" s="33"/>
      <c r="D56" s="33"/>
      <c r="E56" s="33"/>
      <c r="F56" s="33"/>
      <c r="G56" s="36"/>
      <c r="H56" s="36"/>
      <c r="I56" s="33"/>
      <c r="J56" s="33"/>
      <c r="K56" s="33"/>
    </row>
    <row r="57" spans="1:11" ht="6" customHeight="1">
      <c r="A57" s="73"/>
      <c r="B57" s="76"/>
      <c r="C57" s="77"/>
      <c r="D57" s="78"/>
      <c r="E57" s="78"/>
      <c r="F57" s="73"/>
      <c r="G57" s="79"/>
      <c r="H57" s="80"/>
      <c r="I57" s="78"/>
      <c r="J57" s="78"/>
      <c r="K57" s="73"/>
    </row>
    <row r="58" spans="1:11" ht="6" customHeight="1">
      <c r="A58" s="33"/>
      <c r="B58" s="60"/>
      <c r="C58" s="81"/>
      <c r="D58" s="82"/>
      <c r="E58" s="82"/>
      <c r="F58" s="33"/>
      <c r="G58" s="83"/>
      <c r="H58" s="84"/>
      <c r="I58" s="82"/>
      <c r="J58" s="82"/>
      <c r="K58" s="33"/>
    </row>
    <row r="59" spans="1:11" ht="15" customHeight="1">
      <c r="A59" s="60" t="s">
        <v>76</v>
      </c>
      <c r="C59" s="60"/>
      <c r="D59" s="60"/>
      <c r="E59" s="60"/>
      <c r="F59" s="60"/>
      <c r="G59" s="60"/>
      <c r="H59" s="60"/>
      <c r="I59" s="60"/>
      <c r="J59" s="60"/>
    </row>
    <row r="60" spans="1:11" ht="9.75" customHeight="1">
      <c r="B60" s="60"/>
      <c r="C60" s="81"/>
      <c r="D60" s="82"/>
      <c r="E60" s="82"/>
      <c r="G60" s="83"/>
      <c r="H60" s="81"/>
      <c r="I60" s="82"/>
      <c r="J60" s="82"/>
    </row>
    <row r="61" spans="1:11" ht="9.75" customHeight="1">
      <c r="B61" s="60"/>
      <c r="C61" s="81"/>
      <c r="D61" s="82"/>
      <c r="E61" s="82"/>
      <c r="G61" s="83"/>
      <c r="H61" s="81"/>
      <c r="I61" s="82"/>
      <c r="J61" s="82"/>
    </row>
    <row r="62" spans="1:11" ht="30" customHeight="1">
      <c r="B62" s="60"/>
      <c r="C62" s="871"/>
      <c r="D62" s="871"/>
      <c r="E62" s="82"/>
      <c r="I62" s="872"/>
      <c r="J62" s="872"/>
    </row>
    <row r="63" spans="1:11" ht="14.1" customHeight="1">
      <c r="B63" s="85"/>
      <c r="C63" s="868" t="s">
        <v>541</v>
      </c>
      <c r="D63" s="868"/>
      <c r="E63" s="82"/>
      <c r="F63" s="82"/>
      <c r="I63" s="868" t="s">
        <v>498</v>
      </c>
      <c r="J63" s="868"/>
    </row>
    <row r="64" spans="1:11" ht="14.1" customHeight="1">
      <c r="B64" s="87"/>
      <c r="C64" s="869" t="s">
        <v>542</v>
      </c>
      <c r="D64" s="869"/>
      <c r="E64" s="88"/>
      <c r="F64" s="88"/>
      <c r="I64" s="869" t="s">
        <v>543</v>
      </c>
      <c r="J64" s="869"/>
    </row>
    <row r="65" spans="2:11" ht="9.9499999999999993" customHeight="1">
      <c r="D65" s="89"/>
    </row>
    <row r="66" spans="2:11">
      <c r="B66" s="33"/>
      <c r="C66" s="33"/>
      <c r="D66" s="89"/>
      <c r="E66" s="33"/>
      <c r="F66" s="33"/>
      <c r="G66" s="36"/>
      <c r="H66" s="36"/>
      <c r="I66" s="33"/>
      <c r="J66" s="33"/>
      <c r="K66" s="33"/>
    </row>
    <row r="67" spans="2:11">
      <c r="D67" s="89"/>
    </row>
  </sheetData>
  <sheetProtection formatCells="0" selectLockedCells="1"/>
  <mergeCells count="69">
    <mergeCell ref="C64:D64"/>
    <mergeCell ref="I64:J64"/>
    <mergeCell ref="G54:H54"/>
    <mergeCell ref="C62:D62"/>
    <mergeCell ref="I62:J62"/>
    <mergeCell ref="I63:J63"/>
    <mergeCell ref="G46:H46"/>
    <mergeCell ref="G47:H47"/>
    <mergeCell ref="G49:H49"/>
    <mergeCell ref="G50:H50"/>
    <mergeCell ref="C63:D63"/>
    <mergeCell ref="G35:H35"/>
    <mergeCell ref="G36:H36"/>
    <mergeCell ref="G52:H52"/>
    <mergeCell ref="G38:H38"/>
    <mergeCell ref="G39:H39"/>
    <mergeCell ref="G41:H41"/>
    <mergeCell ref="G42:H42"/>
    <mergeCell ref="G43:H43"/>
    <mergeCell ref="G44:H44"/>
    <mergeCell ref="G45:H45"/>
    <mergeCell ref="G37:H37"/>
    <mergeCell ref="B30:C30"/>
    <mergeCell ref="G30:H30"/>
    <mergeCell ref="B31:C31"/>
    <mergeCell ref="G31:H31"/>
    <mergeCell ref="B32:C32"/>
    <mergeCell ref="G32:H32"/>
    <mergeCell ref="B34:C34"/>
    <mergeCell ref="G34:H34"/>
    <mergeCell ref="B35:C35"/>
    <mergeCell ref="G26:H26"/>
    <mergeCell ref="B27:C27"/>
    <mergeCell ref="G27:H27"/>
    <mergeCell ref="B28:C28"/>
    <mergeCell ref="B29:C29"/>
    <mergeCell ref="G29:H29"/>
    <mergeCell ref="B25:C25"/>
    <mergeCell ref="G25:H25"/>
    <mergeCell ref="B19:C19"/>
    <mergeCell ref="G19:H19"/>
    <mergeCell ref="B20:C20"/>
    <mergeCell ref="G20:H20"/>
    <mergeCell ref="B21:C21"/>
    <mergeCell ref="G21:H21"/>
    <mergeCell ref="G22:H22"/>
    <mergeCell ref="B23:C23"/>
    <mergeCell ref="G23:H23"/>
    <mergeCell ref="B24:C24"/>
    <mergeCell ref="G24:H24"/>
    <mergeCell ref="B18:C18"/>
    <mergeCell ref="G18:H18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B10:C10"/>
    <mergeCell ref="G10:H10"/>
    <mergeCell ref="C3:I3"/>
    <mergeCell ref="C4:I4"/>
    <mergeCell ref="C5:I5"/>
    <mergeCell ref="F7:H7"/>
  </mergeCells>
  <printOptions verticalCentered="1"/>
  <pageMargins left="0.39370078740157483" right="0" top="0.43307086614173229" bottom="0.70866141732283472" header="0.39370078740157483" footer="0"/>
  <pageSetup scale="59" orientation="landscape" r:id="rId1"/>
  <headerFooter scaleWithDoc="0">
    <oddFooter>&amp;CPágina 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52"/>
  <sheetViews>
    <sheetView showGridLines="0" zoomScale="85" zoomScaleNormal="85" zoomScaleSheetLayoutView="80" workbookViewId="0">
      <selection activeCell="B390" sqref="B390:E390"/>
    </sheetView>
  </sheetViews>
  <sheetFormatPr baseColWidth="10" defaultRowHeight="12.75"/>
  <cols>
    <col min="1" max="1" width="11.42578125" style="26"/>
    <col min="2" max="2" width="59.28515625" style="26" customWidth="1"/>
    <col min="3" max="3" width="15.85546875" style="26" customWidth="1"/>
    <col min="4" max="4" width="23.42578125" style="26" customWidth="1"/>
    <col min="5" max="5" width="18.5703125" style="26" customWidth="1"/>
    <col min="6" max="6" width="13.28515625" style="26" bestFit="1" customWidth="1"/>
    <col min="7" max="7" width="13" style="26" customWidth="1"/>
    <col min="8" max="8" width="4.42578125" style="26" customWidth="1"/>
    <col min="9" max="16384" width="11.42578125" style="26"/>
  </cols>
  <sheetData>
    <row r="2" spans="1:12" ht="4.5" customHeight="1">
      <c r="A2" s="975"/>
      <c r="B2" s="975"/>
      <c r="C2" s="975"/>
      <c r="D2" s="975"/>
      <c r="E2" s="975"/>
      <c r="F2" s="975"/>
      <c r="G2" s="975"/>
      <c r="H2" s="975"/>
      <c r="I2" s="975"/>
      <c r="J2" s="975"/>
      <c r="K2" s="975"/>
      <c r="L2" s="975"/>
    </row>
    <row r="3" spans="1:12" ht="15" customHeight="1">
      <c r="A3" s="976" t="s">
        <v>437</v>
      </c>
      <c r="B3" s="976"/>
      <c r="C3" s="976"/>
      <c r="D3" s="976"/>
      <c r="E3" s="976"/>
      <c r="F3" s="976"/>
      <c r="G3" s="976"/>
      <c r="H3" s="976"/>
      <c r="I3" s="976"/>
      <c r="J3" s="976"/>
      <c r="K3" s="976"/>
      <c r="L3" s="976"/>
    </row>
    <row r="4" spans="1:12" ht="24" customHeight="1">
      <c r="A4" s="976" t="s">
        <v>967</v>
      </c>
      <c r="B4" s="976"/>
      <c r="C4" s="976"/>
      <c r="D4" s="976"/>
      <c r="E4" s="976"/>
      <c r="F4" s="976"/>
      <c r="G4" s="976"/>
      <c r="H4" s="976"/>
      <c r="I4" s="976"/>
      <c r="J4" s="976"/>
      <c r="K4" s="976"/>
      <c r="L4" s="976"/>
    </row>
    <row r="5" spans="1:12" ht="13.5">
      <c r="B5" s="277"/>
      <c r="C5" s="278"/>
      <c r="D5" s="279"/>
      <c r="E5" s="279"/>
      <c r="F5" s="279"/>
    </row>
    <row r="6" spans="1:12">
      <c r="D6" s="31" t="s">
        <v>3</v>
      </c>
      <c r="E6" s="517" t="s">
        <v>493</v>
      </c>
      <c r="F6" s="516"/>
    </row>
    <row r="7" spans="1:12">
      <c r="B7" s="31"/>
      <c r="C7" s="140"/>
      <c r="D7" s="32"/>
      <c r="E7" s="33"/>
      <c r="F7" s="81"/>
      <c r="I7" s="32"/>
      <c r="J7" s="33"/>
      <c r="K7" s="81"/>
      <c r="L7" s="33"/>
    </row>
    <row r="9" spans="1:12" ht="15">
      <c r="A9" s="977" t="s">
        <v>388</v>
      </c>
      <c r="B9" s="977"/>
      <c r="C9" s="977"/>
      <c r="D9" s="977"/>
      <c r="E9" s="977"/>
      <c r="F9" s="977"/>
      <c r="G9" s="977"/>
      <c r="H9" s="977"/>
      <c r="I9" s="977"/>
      <c r="J9" s="977"/>
      <c r="K9" s="977"/>
      <c r="L9" s="977"/>
    </row>
    <row r="10" spans="1:12">
      <c r="B10" s="282"/>
      <c r="C10" s="140"/>
      <c r="D10" s="32"/>
      <c r="E10" s="33"/>
      <c r="F10" s="81"/>
    </row>
    <row r="11" spans="1:12">
      <c r="B11" s="19" t="s">
        <v>378</v>
      </c>
      <c r="C11" s="283"/>
      <c r="D11" s="279"/>
      <c r="E11" s="279"/>
      <c r="F11" s="279"/>
    </row>
    <row r="12" spans="1:12">
      <c r="B12" s="284"/>
      <c r="C12" s="278"/>
      <c r="D12" s="279"/>
      <c r="E12" s="279"/>
      <c r="F12" s="279"/>
    </row>
    <row r="13" spans="1:12">
      <c r="B13" s="20" t="s">
        <v>351</v>
      </c>
      <c r="C13" s="278"/>
      <c r="D13" s="279"/>
      <c r="E13" s="279"/>
      <c r="F13" s="279"/>
    </row>
    <row r="14" spans="1:12">
      <c r="C14" s="278"/>
    </row>
    <row r="15" spans="1:12">
      <c r="B15" s="285" t="s">
        <v>467</v>
      </c>
      <c r="C15" s="33"/>
      <c r="D15" s="33"/>
      <c r="E15" s="33"/>
    </row>
    <row r="16" spans="1:12">
      <c r="B16" s="286"/>
      <c r="C16" s="33"/>
      <c r="D16" s="33"/>
      <c r="E16" s="33"/>
    </row>
    <row r="17" spans="2:5" ht="20.25" customHeight="1">
      <c r="B17" s="287" t="s">
        <v>353</v>
      </c>
      <c r="C17" s="288" t="s">
        <v>288</v>
      </c>
      <c r="D17" s="288" t="s">
        <v>354</v>
      </c>
      <c r="E17" s="288" t="s">
        <v>355</v>
      </c>
    </row>
    <row r="18" spans="2:5">
      <c r="B18" s="289" t="s">
        <v>465</v>
      </c>
      <c r="C18" s="290"/>
      <c r="D18" s="290">
        <v>0</v>
      </c>
      <c r="E18" s="290">
        <v>0</v>
      </c>
    </row>
    <row r="19" spans="2:5">
      <c r="B19" s="291"/>
      <c r="C19" s="292"/>
      <c r="D19" s="292">
        <v>0</v>
      </c>
      <c r="E19" s="292">
        <v>0</v>
      </c>
    </row>
    <row r="20" spans="2:5">
      <c r="B20" s="291" t="s">
        <v>466</v>
      </c>
      <c r="C20" s="292"/>
      <c r="D20" s="292">
        <v>0</v>
      </c>
      <c r="E20" s="292">
        <v>0</v>
      </c>
    </row>
    <row r="21" spans="2:5">
      <c r="B21" s="291"/>
      <c r="C21" s="292"/>
      <c r="D21" s="292">
        <v>0</v>
      </c>
      <c r="E21" s="292">
        <v>0</v>
      </c>
    </row>
    <row r="22" spans="2:5">
      <c r="B22" s="17" t="s">
        <v>474</v>
      </c>
      <c r="C22" s="293"/>
      <c r="D22" s="293">
        <v>0</v>
      </c>
      <c r="E22" s="293">
        <v>0</v>
      </c>
    </row>
    <row r="23" spans="2:5">
      <c r="B23" s="286"/>
      <c r="C23" s="288">
        <f>SUM(C18:C22)</f>
        <v>0</v>
      </c>
      <c r="D23" s="288"/>
      <c r="E23" s="288">
        <f>SUM(E18:E22)</f>
        <v>0</v>
      </c>
    </row>
    <row r="24" spans="2:5">
      <c r="B24" s="286"/>
      <c r="C24" s="33"/>
      <c r="D24" s="33"/>
      <c r="E24" s="33"/>
    </row>
    <row r="25" spans="2:5">
      <c r="B25" s="286"/>
      <c r="C25" s="33"/>
      <c r="D25" s="33"/>
      <c r="E25" s="33"/>
    </row>
    <row r="26" spans="2:5">
      <c r="B26" s="286"/>
      <c r="C26" s="33"/>
      <c r="D26" s="33"/>
      <c r="E26" s="33"/>
    </row>
    <row r="27" spans="2:5">
      <c r="B27" s="285" t="s">
        <v>356</v>
      </c>
      <c r="C27" s="294"/>
      <c r="D27" s="33"/>
      <c r="E27" s="33"/>
    </row>
    <row r="29" spans="2:5" ht="18.75" customHeight="1">
      <c r="B29" s="287" t="s">
        <v>357</v>
      </c>
      <c r="C29" s="288" t="s">
        <v>288</v>
      </c>
      <c r="D29" s="288" t="s">
        <v>975</v>
      </c>
      <c r="E29" s="288" t="s">
        <v>974</v>
      </c>
    </row>
    <row r="30" spans="2:5">
      <c r="B30" s="291" t="s">
        <v>473</v>
      </c>
      <c r="C30" s="295"/>
      <c r="D30" s="295"/>
      <c r="E30" s="295"/>
    </row>
    <row r="31" spans="2:5">
      <c r="B31" s="470" t="s">
        <v>555</v>
      </c>
      <c r="C31" s="295">
        <v>0</v>
      </c>
      <c r="D31" s="295"/>
      <c r="E31" s="295"/>
    </row>
    <row r="32" spans="2:5">
      <c r="B32" s="470" t="s">
        <v>973</v>
      </c>
      <c r="C32" s="295">
        <v>1342.4</v>
      </c>
      <c r="D32" s="295"/>
      <c r="E32" s="295"/>
    </row>
    <row r="33" spans="2:6" ht="14.25" customHeight="1">
      <c r="B33" s="291" t="s">
        <v>472</v>
      </c>
      <c r="C33" s="295"/>
      <c r="D33" s="295"/>
      <c r="E33" s="295"/>
    </row>
    <row r="34" spans="2:6" ht="14.25" customHeight="1">
      <c r="B34" s="291"/>
      <c r="C34" s="295"/>
      <c r="D34" s="295"/>
      <c r="E34" s="295"/>
    </row>
    <row r="35" spans="2:6" ht="14.25" customHeight="1">
      <c r="B35" s="17"/>
      <c r="C35" s="296"/>
      <c r="D35" s="296"/>
      <c r="E35" s="296"/>
    </row>
    <row r="36" spans="2:6" ht="14.25" customHeight="1">
      <c r="C36" s="288">
        <f>SUM(C30:C35)</f>
        <v>1342.4</v>
      </c>
      <c r="D36" s="288">
        <f>SUM(D30:D35)</f>
        <v>0</v>
      </c>
      <c r="E36" s="288">
        <f>SUM(E30:E35)</f>
        <v>0</v>
      </c>
    </row>
    <row r="37" spans="2:6" ht="14.25" customHeight="1">
      <c r="C37" s="297"/>
      <c r="D37" s="297"/>
      <c r="E37" s="297"/>
    </row>
    <row r="38" spans="2:6" ht="14.25" customHeight="1"/>
    <row r="39" spans="2:6" ht="23.25" customHeight="1">
      <c r="B39" s="287" t="s">
        <v>393</v>
      </c>
      <c r="C39" s="288" t="s">
        <v>288</v>
      </c>
      <c r="D39" s="288" t="s">
        <v>369</v>
      </c>
      <c r="E39" s="288" t="s">
        <v>370</v>
      </c>
      <c r="F39" s="288" t="s">
        <v>371</v>
      </c>
    </row>
    <row r="40" spans="2:6" ht="14.25" customHeight="1">
      <c r="B40" s="291" t="s">
        <v>471</v>
      </c>
      <c r="C40" s="295"/>
      <c r="D40" s="295"/>
      <c r="E40" s="295"/>
      <c r="F40" s="295"/>
    </row>
    <row r="41" spans="2:6" ht="14.25" customHeight="1">
      <c r="B41" s="572" t="s">
        <v>649</v>
      </c>
      <c r="C41" s="295">
        <v>15501.22</v>
      </c>
      <c r="D41" s="295">
        <v>15501.22</v>
      </c>
      <c r="E41" s="295"/>
      <c r="F41" s="295"/>
    </row>
    <row r="42" spans="2:6" ht="14.25" customHeight="1">
      <c r="B42" s="572" t="s">
        <v>650</v>
      </c>
      <c r="C42" s="295">
        <v>42984.2</v>
      </c>
      <c r="D42" s="295">
        <v>42984.2</v>
      </c>
      <c r="E42" s="295"/>
      <c r="F42" s="295"/>
    </row>
    <row r="43" spans="2:6" ht="14.25" customHeight="1">
      <c r="B43" s="572" t="s">
        <v>651</v>
      </c>
      <c r="C43" s="295">
        <v>-367.4</v>
      </c>
      <c r="D43" s="295">
        <v>-367.4</v>
      </c>
      <c r="E43" s="295"/>
      <c r="F43" s="295"/>
    </row>
    <row r="44" spans="2:6" ht="14.25" customHeight="1">
      <c r="B44" s="572" t="s">
        <v>923</v>
      </c>
      <c r="C44" s="295">
        <v>14591.66</v>
      </c>
      <c r="D44" s="295">
        <v>14591.66</v>
      </c>
      <c r="E44" s="295"/>
      <c r="F44" s="295"/>
    </row>
    <row r="45" spans="2:6" ht="14.25" customHeight="1">
      <c r="B45" s="291" t="s">
        <v>470</v>
      </c>
      <c r="C45" s="295"/>
      <c r="D45" s="295"/>
      <c r="E45" s="295"/>
      <c r="F45" s="295"/>
    </row>
    <row r="46" spans="2:6" ht="14.25" customHeight="1">
      <c r="B46" s="572" t="s">
        <v>652</v>
      </c>
      <c r="C46" s="295">
        <v>16143.46</v>
      </c>
      <c r="D46" s="295">
        <v>16143.46</v>
      </c>
      <c r="E46" s="295"/>
      <c r="F46" s="295"/>
    </row>
    <row r="47" spans="2:6" ht="14.25" customHeight="1">
      <c r="B47" s="17"/>
      <c r="C47" s="296"/>
      <c r="D47" s="296"/>
      <c r="E47" s="296"/>
      <c r="F47" s="296"/>
    </row>
    <row r="48" spans="2:6" ht="14.25" customHeight="1">
      <c r="C48" s="571">
        <f>SUM(C39:C47)</f>
        <v>88853.139999999985</v>
      </c>
      <c r="D48" s="571">
        <f>SUM(D39:D47)</f>
        <v>88853.139999999985</v>
      </c>
      <c r="E48" s="288">
        <f>SUM(E39:E47)</f>
        <v>0</v>
      </c>
      <c r="F48" s="288">
        <f>SUM(F39:F47)</f>
        <v>0</v>
      </c>
    </row>
    <row r="49" spans="2:7" ht="14.25" customHeight="1"/>
    <row r="50" spans="2:7" ht="14.25" customHeight="1"/>
    <row r="51" spans="2:7" ht="14.25" customHeight="1"/>
    <row r="52" spans="2:7" ht="14.25" customHeight="1">
      <c r="B52" s="285" t="s">
        <v>360</v>
      </c>
    </row>
    <row r="53" spans="2:7" ht="14.25" customHeight="1">
      <c r="B53" s="298"/>
    </row>
    <row r="54" spans="2:7" ht="24" customHeight="1">
      <c r="B54" s="287" t="s">
        <v>358</v>
      </c>
      <c r="C54" s="288" t="s">
        <v>288</v>
      </c>
      <c r="D54" s="288" t="s">
        <v>359</v>
      </c>
    </row>
    <row r="55" spans="2:7" ht="14.25" customHeight="1">
      <c r="B55" s="289" t="s">
        <v>468</v>
      </c>
      <c r="C55" s="290"/>
      <c r="D55" s="290">
        <v>0</v>
      </c>
    </row>
    <row r="56" spans="2:7" ht="14.25" customHeight="1">
      <c r="B56" s="291"/>
      <c r="C56" s="292"/>
      <c r="D56" s="292">
        <v>0</v>
      </c>
    </row>
    <row r="57" spans="2:7" ht="14.25" customHeight="1">
      <c r="B57" s="291" t="s">
        <v>469</v>
      </c>
      <c r="C57" s="292"/>
      <c r="D57" s="292"/>
    </row>
    <row r="58" spans="2:7" ht="14.25" customHeight="1">
      <c r="B58" s="17"/>
      <c r="C58" s="293"/>
      <c r="D58" s="293">
        <v>0</v>
      </c>
    </row>
    <row r="59" spans="2:7" ht="14.25" customHeight="1">
      <c r="B59" s="299"/>
      <c r="C59" s="288">
        <f>SUM(C54:C58)</f>
        <v>0</v>
      </c>
      <c r="D59" s="288"/>
    </row>
    <row r="60" spans="2:7" ht="14.25" customHeight="1">
      <c r="B60" s="299"/>
      <c r="C60" s="300"/>
      <c r="D60" s="300"/>
    </row>
    <row r="61" spans="2:7" ht="14.25" customHeight="1"/>
    <row r="62" spans="2:7" ht="14.25" customHeight="1">
      <c r="B62" s="285" t="s">
        <v>361</v>
      </c>
    </row>
    <row r="63" spans="2:7" ht="14.25" customHeight="1">
      <c r="B63" s="298"/>
    </row>
    <row r="64" spans="2:7" ht="27.75" customHeight="1">
      <c r="B64" s="287" t="s">
        <v>363</v>
      </c>
      <c r="C64" s="288" t="s">
        <v>288</v>
      </c>
      <c r="D64" s="288" t="s">
        <v>354</v>
      </c>
      <c r="E64" s="288" t="s">
        <v>296</v>
      </c>
      <c r="F64" s="301" t="s">
        <v>775</v>
      </c>
      <c r="G64" s="288" t="s">
        <v>362</v>
      </c>
    </row>
    <row r="65" spans="2:7" ht="14.25" customHeight="1">
      <c r="B65" s="302" t="s">
        <v>475</v>
      </c>
      <c r="C65" s="300"/>
      <c r="D65" s="300">
        <v>0</v>
      </c>
      <c r="E65" s="300">
        <v>0</v>
      </c>
      <c r="F65" s="300">
        <v>0</v>
      </c>
      <c r="G65" s="303">
        <v>0</v>
      </c>
    </row>
    <row r="66" spans="2:7" ht="14.25" customHeight="1">
      <c r="B66" s="302"/>
      <c r="C66" s="300"/>
      <c r="D66" s="300">
        <v>0</v>
      </c>
      <c r="E66" s="300">
        <v>0</v>
      </c>
      <c r="F66" s="300">
        <v>0</v>
      </c>
      <c r="G66" s="303">
        <v>0</v>
      </c>
    </row>
    <row r="67" spans="2:7" ht="14.25" customHeight="1">
      <c r="B67" s="302"/>
      <c r="C67" s="300"/>
      <c r="D67" s="300">
        <v>0</v>
      </c>
      <c r="E67" s="300">
        <v>0</v>
      </c>
      <c r="F67" s="300">
        <v>0</v>
      </c>
      <c r="G67" s="303">
        <v>0</v>
      </c>
    </row>
    <row r="68" spans="2:7" ht="14.25" customHeight="1">
      <c r="B68" s="304"/>
      <c r="C68" s="305"/>
      <c r="D68" s="305">
        <v>0</v>
      </c>
      <c r="E68" s="305">
        <v>0</v>
      </c>
      <c r="F68" s="305">
        <v>0</v>
      </c>
      <c r="G68" s="306">
        <v>0</v>
      </c>
    </row>
    <row r="69" spans="2:7" ht="15" customHeight="1">
      <c r="B69" s="299"/>
      <c r="C69" s="288">
        <f>SUM(C64:C68)</f>
        <v>0</v>
      </c>
      <c r="D69" s="307">
        <v>0</v>
      </c>
      <c r="E69" s="308">
        <v>0</v>
      </c>
      <c r="F69" s="308">
        <v>0</v>
      </c>
      <c r="G69" s="309">
        <v>0</v>
      </c>
    </row>
    <row r="70" spans="2:7">
      <c r="B70" s="299"/>
      <c r="C70" s="310"/>
      <c r="D70" s="310"/>
      <c r="E70" s="310"/>
      <c r="F70" s="310"/>
      <c r="G70" s="310"/>
    </row>
    <row r="71" spans="2:7">
      <c r="B71" s="299"/>
      <c r="C71" s="310"/>
      <c r="D71" s="310"/>
      <c r="E71" s="310"/>
      <c r="F71" s="310"/>
      <c r="G71" s="310"/>
    </row>
    <row r="72" spans="2:7" ht="26.25" customHeight="1">
      <c r="B72" s="287" t="s">
        <v>477</v>
      </c>
      <c r="C72" s="288" t="s">
        <v>288</v>
      </c>
      <c r="D72" s="288" t="s">
        <v>354</v>
      </c>
      <c r="E72" s="288" t="s">
        <v>364</v>
      </c>
      <c r="F72" s="310"/>
      <c r="G72" s="310"/>
    </row>
    <row r="73" spans="2:7">
      <c r="B73" s="289" t="s">
        <v>476</v>
      </c>
      <c r="C73" s="303"/>
      <c r="D73" s="292">
        <v>0</v>
      </c>
      <c r="E73" s="292">
        <v>0</v>
      </c>
      <c r="F73" s="310"/>
      <c r="G73" s="310"/>
    </row>
    <row r="74" spans="2:7">
      <c r="B74" s="17"/>
      <c r="C74" s="303"/>
      <c r="D74" s="292">
        <v>0</v>
      </c>
      <c r="E74" s="292">
        <v>0</v>
      </c>
      <c r="F74" s="310"/>
      <c r="G74" s="310"/>
    </row>
    <row r="75" spans="2:7" ht="16.5" customHeight="1">
      <c r="B75" s="299"/>
      <c r="C75" s="288">
        <f>SUM(C73:C74)</f>
        <v>0</v>
      </c>
      <c r="D75" s="980"/>
      <c r="E75" s="981"/>
      <c r="F75" s="310"/>
      <c r="G75" s="310"/>
    </row>
    <row r="76" spans="2:7">
      <c r="B76" s="299"/>
      <c r="C76" s="310"/>
      <c r="D76" s="310"/>
      <c r="E76" s="310"/>
      <c r="F76" s="310"/>
      <c r="G76" s="310"/>
    </row>
    <row r="77" spans="2:7">
      <c r="B77" s="298"/>
    </row>
    <row r="78" spans="2:7">
      <c r="B78" s="285" t="s">
        <v>352</v>
      </c>
    </row>
    <row r="80" spans="2:7">
      <c r="B80" s="298"/>
    </row>
    <row r="81" spans="2:6" ht="24" customHeight="1">
      <c r="B81" s="287" t="s">
        <v>289</v>
      </c>
      <c r="C81" s="288" t="s">
        <v>290</v>
      </c>
      <c r="D81" s="288" t="s">
        <v>291</v>
      </c>
      <c r="E81" s="288" t="s">
        <v>292</v>
      </c>
      <c r="F81" s="288" t="s">
        <v>293</v>
      </c>
    </row>
    <row r="82" spans="2:6">
      <c r="B82" s="289" t="s">
        <v>478</v>
      </c>
      <c r="C82" s="311"/>
      <c r="D82" s="312"/>
      <c r="E82" s="312"/>
      <c r="F82" s="312">
        <v>0</v>
      </c>
    </row>
    <row r="83" spans="2:6">
      <c r="B83" s="470" t="s">
        <v>499</v>
      </c>
      <c r="C83" s="487">
        <v>82657625.219999999</v>
      </c>
      <c r="D83" s="487">
        <v>96512479.700000003</v>
      </c>
      <c r="E83" s="569">
        <f>(+C83-D83)*-1</f>
        <v>13854854.480000004</v>
      </c>
      <c r="F83" s="295">
        <v>0</v>
      </c>
    </row>
    <row r="84" spans="2:6">
      <c r="B84" s="291" t="s">
        <v>479</v>
      </c>
      <c r="C84" s="487"/>
      <c r="D84" s="487"/>
      <c r="E84" s="295"/>
      <c r="F84" s="295">
        <v>0</v>
      </c>
    </row>
    <row r="85" spans="2:6">
      <c r="B85" s="470" t="s">
        <v>549</v>
      </c>
      <c r="C85" s="487">
        <v>2187659.2999999998</v>
      </c>
      <c r="D85" s="487">
        <v>2187659.2999999998</v>
      </c>
      <c r="E85" s="569">
        <f>(+C85-D85)*-1</f>
        <v>0</v>
      </c>
      <c r="F85" s="295"/>
    </row>
    <row r="86" spans="2:6">
      <c r="B86" s="470" t="s">
        <v>550</v>
      </c>
      <c r="C86" s="487">
        <v>3222092.07</v>
      </c>
      <c r="D86" s="487">
        <v>3222092.07</v>
      </c>
      <c r="E86" s="569">
        <f t="shared" ref="E86:E98" si="0">(+C86-D86)*-1</f>
        <v>0</v>
      </c>
      <c r="F86" s="295"/>
    </row>
    <row r="87" spans="2:6">
      <c r="B87" s="470" t="s">
        <v>551</v>
      </c>
      <c r="C87" s="487">
        <v>374574</v>
      </c>
      <c r="D87" s="487">
        <v>399753.09</v>
      </c>
      <c r="E87" s="569">
        <f t="shared" si="0"/>
        <v>25179.090000000026</v>
      </c>
      <c r="F87" s="295"/>
    </row>
    <row r="88" spans="2:6">
      <c r="B88" s="470" t="s">
        <v>556</v>
      </c>
      <c r="C88" s="487">
        <v>441939.5</v>
      </c>
      <c r="D88" s="487">
        <v>441939.5</v>
      </c>
      <c r="E88" s="569">
        <f t="shared" si="0"/>
        <v>0</v>
      </c>
      <c r="F88" s="295"/>
    </row>
    <row r="89" spans="2:6">
      <c r="B89" s="470" t="s">
        <v>557</v>
      </c>
      <c r="C89" s="487">
        <v>14909.3</v>
      </c>
      <c r="D89" s="487">
        <v>14909.3</v>
      </c>
      <c r="E89" s="569">
        <f t="shared" si="0"/>
        <v>0</v>
      </c>
      <c r="F89" s="295"/>
    </row>
    <row r="90" spans="2:6">
      <c r="B90" s="470" t="s">
        <v>552</v>
      </c>
      <c r="C90" s="487">
        <v>133915.04999999999</v>
      </c>
      <c r="D90" s="487">
        <v>133915.04999999999</v>
      </c>
      <c r="E90" s="569">
        <f t="shared" si="0"/>
        <v>0</v>
      </c>
      <c r="F90" s="295"/>
    </row>
    <row r="91" spans="2:6">
      <c r="B91" s="470" t="s">
        <v>553</v>
      </c>
      <c r="C91" s="487">
        <v>2003789.8</v>
      </c>
      <c r="D91" s="487">
        <v>2003789.8</v>
      </c>
      <c r="E91" s="569">
        <f t="shared" si="0"/>
        <v>0</v>
      </c>
      <c r="F91" s="295"/>
    </row>
    <row r="92" spans="2:6">
      <c r="B92" s="470" t="s">
        <v>500</v>
      </c>
      <c r="C92" s="487">
        <v>4912414.88</v>
      </c>
      <c r="D92" s="487">
        <v>4912414.88</v>
      </c>
      <c r="E92" s="569">
        <f t="shared" si="0"/>
        <v>0</v>
      </c>
      <c r="F92" s="295"/>
    </row>
    <row r="93" spans="2:6">
      <c r="B93" s="470" t="s">
        <v>558</v>
      </c>
      <c r="C93" s="487">
        <v>5617</v>
      </c>
      <c r="D93" s="487">
        <v>15709</v>
      </c>
      <c r="E93" s="569">
        <f t="shared" si="0"/>
        <v>10092</v>
      </c>
      <c r="F93" s="295"/>
    </row>
    <row r="94" spans="2:6">
      <c r="B94" s="470" t="s">
        <v>559</v>
      </c>
      <c r="C94" s="487">
        <v>16200</v>
      </c>
      <c r="D94" s="487">
        <v>16200</v>
      </c>
      <c r="E94" s="569">
        <f t="shared" si="0"/>
        <v>0</v>
      </c>
      <c r="F94" s="295"/>
    </row>
    <row r="95" spans="2:6">
      <c r="B95" s="470" t="s">
        <v>560</v>
      </c>
      <c r="C95" s="487">
        <v>236043</v>
      </c>
      <c r="D95" s="487">
        <v>236043</v>
      </c>
      <c r="E95" s="569">
        <f t="shared" si="0"/>
        <v>0</v>
      </c>
      <c r="F95" s="295"/>
    </row>
    <row r="96" spans="2:6">
      <c r="B96" s="470" t="s">
        <v>554</v>
      </c>
      <c r="C96" s="487">
        <v>348121.75</v>
      </c>
      <c r="D96" s="487">
        <v>348121.75</v>
      </c>
      <c r="E96" s="569">
        <f t="shared" si="0"/>
        <v>0</v>
      </c>
      <c r="F96" s="295"/>
    </row>
    <row r="97" spans="2:6">
      <c r="B97" s="470" t="s">
        <v>561</v>
      </c>
      <c r="C97" s="487">
        <v>295231.92</v>
      </c>
      <c r="D97" s="487">
        <v>303514.32</v>
      </c>
      <c r="E97" s="569">
        <f t="shared" si="0"/>
        <v>8282.4000000000233</v>
      </c>
      <c r="F97" s="295"/>
    </row>
    <row r="98" spans="2:6">
      <c r="B98" s="470" t="s">
        <v>562</v>
      </c>
      <c r="C98" s="487">
        <v>77490</v>
      </c>
      <c r="D98" s="487">
        <v>77490</v>
      </c>
      <c r="E98" s="569">
        <f t="shared" si="0"/>
        <v>0</v>
      </c>
      <c r="F98" s="295"/>
    </row>
    <row r="99" spans="2:6">
      <c r="B99" s="291" t="s">
        <v>480</v>
      </c>
      <c r="C99" s="487"/>
      <c r="D99" s="487"/>
      <c r="E99" s="295"/>
      <c r="F99" s="295"/>
    </row>
    <row r="100" spans="2:6">
      <c r="B100" s="470" t="s">
        <v>563</v>
      </c>
      <c r="C100" s="487">
        <v>-165101.65</v>
      </c>
      <c r="D100" s="487">
        <v>-355924.83</v>
      </c>
      <c r="E100" s="569">
        <f t="shared" ref="E100:E112" si="1">(+C100-D100)*-1</f>
        <v>-190823.18000000002</v>
      </c>
      <c r="F100" s="295"/>
    </row>
    <row r="101" spans="2:6">
      <c r="B101" s="470" t="s">
        <v>564</v>
      </c>
      <c r="C101" s="487">
        <v>-634862.73</v>
      </c>
      <c r="D101" s="487">
        <v>-1179737.07</v>
      </c>
      <c r="E101" s="569">
        <f t="shared" si="1"/>
        <v>-544874.34000000008</v>
      </c>
      <c r="F101" s="295"/>
    </row>
    <row r="102" spans="2:6">
      <c r="B102" s="470" t="s">
        <v>565</v>
      </c>
      <c r="C102" s="487">
        <v>-19040.650000000001</v>
      </c>
      <c r="D102" s="487">
        <v>-34538.04</v>
      </c>
      <c r="E102" s="569">
        <f t="shared" si="1"/>
        <v>-15497.39</v>
      </c>
      <c r="F102" s="295"/>
    </row>
    <row r="103" spans="2:6">
      <c r="B103" s="470" t="s">
        <v>566</v>
      </c>
      <c r="C103" s="487">
        <v>-11691.99</v>
      </c>
      <c r="D103" s="487">
        <v>-52351.69</v>
      </c>
      <c r="E103" s="569">
        <f t="shared" si="1"/>
        <v>-40659.700000000004</v>
      </c>
      <c r="F103" s="295"/>
    </row>
    <row r="104" spans="2:6">
      <c r="B104" s="470" t="s">
        <v>567</v>
      </c>
      <c r="C104" s="487">
        <v>-1739.42</v>
      </c>
      <c r="D104" s="487">
        <v>-3230.35</v>
      </c>
      <c r="E104" s="569">
        <f t="shared" si="1"/>
        <v>-1490.9299999999998</v>
      </c>
      <c r="F104" s="295"/>
    </row>
    <row r="105" spans="2:6">
      <c r="B105" s="470" t="s">
        <v>568</v>
      </c>
      <c r="C105" s="487">
        <v>-23435.72</v>
      </c>
      <c r="D105" s="487">
        <v>-36827.42</v>
      </c>
      <c r="E105" s="569">
        <f t="shared" si="1"/>
        <v>-13391.699999999997</v>
      </c>
      <c r="F105" s="295"/>
    </row>
    <row r="106" spans="2:6">
      <c r="B106" s="470" t="s">
        <v>569</v>
      </c>
      <c r="C106" s="487">
        <v>-359313.09</v>
      </c>
      <c r="D106" s="487">
        <v>-555667.88</v>
      </c>
      <c r="E106" s="569">
        <f t="shared" si="1"/>
        <v>-196354.78999999998</v>
      </c>
      <c r="F106" s="295"/>
    </row>
    <row r="107" spans="2:6">
      <c r="B107" s="470" t="s">
        <v>570</v>
      </c>
      <c r="C107" s="487">
        <v>-197030.67</v>
      </c>
      <c r="D107" s="487">
        <v>-525851.21</v>
      </c>
      <c r="E107" s="569">
        <f t="shared" si="1"/>
        <v>-328820.53999999992</v>
      </c>
      <c r="F107" s="295"/>
    </row>
    <row r="108" spans="2:6">
      <c r="B108" s="470" t="s">
        <v>671</v>
      </c>
      <c r="C108" s="470">
        <v>-514.89</v>
      </c>
      <c r="D108" s="487">
        <v>-1076.5899999999999</v>
      </c>
      <c r="E108" s="569">
        <f t="shared" si="1"/>
        <v>-561.69999999999993</v>
      </c>
      <c r="F108" s="295"/>
    </row>
    <row r="109" spans="2:6">
      <c r="B109" s="470" t="s">
        <v>571</v>
      </c>
      <c r="C109" s="487">
        <v>-2160</v>
      </c>
      <c r="D109" s="487">
        <v>-3780</v>
      </c>
      <c r="E109" s="569">
        <f t="shared" si="1"/>
        <v>-1620</v>
      </c>
      <c r="F109" s="295"/>
    </row>
    <row r="110" spans="2:6">
      <c r="B110" s="470" t="s">
        <v>572</v>
      </c>
      <c r="C110" s="487">
        <v>-16858.47</v>
      </c>
      <c r="D110" s="487">
        <v>-54128.34</v>
      </c>
      <c r="E110" s="569">
        <f t="shared" si="1"/>
        <v>-37269.869999999995</v>
      </c>
      <c r="F110" s="295"/>
    </row>
    <row r="111" spans="2:6">
      <c r="B111" s="470" t="s">
        <v>573</v>
      </c>
      <c r="C111" s="487">
        <v>-15537.14</v>
      </c>
      <c r="D111" s="487">
        <v>-31696.07</v>
      </c>
      <c r="E111" s="569">
        <f t="shared" si="1"/>
        <v>-16158.93</v>
      </c>
      <c r="F111" s="295"/>
    </row>
    <row r="112" spans="2:6">
      <c r="B112" s="470" t="s">
        <v>574</v>
      </c>
      <c r="C112" s="487">
        <v>-28591.759999999998</v>
      </c>
      <c r="D112" s="487">
        <v>-58114.95</v>
      </c>
      <c r="E112" s="569">
        <f t="shared" si="1"/>
        <v>-29523.19</v>
      </c>
      <c r="F112" s="295">
        <v>0</v>
      </c>
    </row>
    <row r="113" spans="2:6" ht="15">
      <c r="B113" s="483"/>
      <c r="C113" s="548"/>
      <c r="D113" s="296"/>
      <c r="E113" s="296"/>
      <c r="F113" s="296">
        <v>0</v>
      </c>
    </row>
    <row r="114" spans="2:6" ht="18" customHeight="1">
      <c r="C114" s="571">
        <f>SUM(C83:C98)+SUM(C100:C112)</f>
        <v>95451744.609999985</v>
      </c>
      <c r="D114" s="571">
        <f>SUM(D83:D98)+SUM(D100:D112)</f>
        <v>107933106.31999998</v>
      </c>
      <c r="E114" s="571">
        <f>SUM(E83:E98)+SUM(E100:E112)</f>
        <v>12481361.710000005</v>
      </c>
      <c r="F114" s="313"/>
    </row>
    <row r="117" spans="2:6" ht="21.75" customHeight="1">
      <c r="B117" s="287" t="s">
        <v>365</v>
      </c>
      <c r="C117" s="288" t="s">
        <v>290</v>
      </c>
      <c r="D117" s="288" t="s">
        <v>291</v>
      </c>
      <c r="E117" s="288" t="s">
        <v>292</v>
      </c>
      <c r="F117" s="288" t="s">
        <v>293</v>
      </c>
    </row>
    <row r="118" spans="2:6">
      <c r="B118" s="289" t="s">
        <v>481</v>
      </c>
      <c r="C118" s="290"/>
      <c r="D118" s="290"/>
      <c r="E118" s="290"/>
      <c r="F118" s="290"/>
    </row>
    <row r="119" spans="2:6">
      <c r="B119" s="291"/>
      <c r="C119" s="292"/>
      <c r="D119" s="292"/>
      <c r="E119" s="292"/>
      <c r="F119" s="292"/>
    </row>
    <row r="120" spans="2:6">
      <c r="B120" s="291" t="s">
        <v>482</v>
      </c>
      <c r="C120" s="292"/>
      <c r="D120" s="292"/>
      <c r="E120" s="292"/>
      <c r="F120" s="292"/>
    </row>
    <row r="121" spans="2:6">
      <c r="B121" s="470" t="s">
        <v>501</v>
      </c>
      <c r="C121" s="487">
        <v>13646.92</v>
      </c>
      <c r="D121" s="486">
        <v>13646.92</v>
      </c>
      <c r="E121" s="292"/>
      <c r="F121" s="292"/>
    </row>
    <row r="122" spans="2:6">
      <c r="B122" s="470" t="s">
        <v>502</v>
      </c>
      <c r="C122" s="487">
        <v>-13646.88</v>
      </c>
      <c r="D122" s="487">
        <v>-13646.88</v>
      </c>
      <c r="E122" s="486"/>
      <c r="F122" s="292"/>
    </row>
    <row r="123" spans="2:6">
      <c r="B123" s="291" t="s">
        <v>480</v>
      </c>
      <c r="C123" s="292"/>
      <c r="D123" s="292"/>
      <c r="E123" s="292"/>
      <c r="F123" s="292"/>
    </row>
    <row r="124" spans="2:6" ht="15">
      <c r="B124" s="483"/>
      <c r="C124" s="293"/>
      <c r="D124" s="293"/>
      <c r="E124" s="293"/>
      <c r="F124" s="293"/>
    </row>
    <row r="125" spans="2:6" ht="16.5" customHeight="1">
      <c r="C125" s="619">
        <f>SUM(C121:C124)</f>
        <v>4.0000000000873115E-2</v>
      </c>
      <c r="D125" s="619">
        <f>SUM(D121:D124)</f>
        <v>4.0000000000873115E-2</v>
      </c>
      <c r="E125" s="288"/>
      <c r="F125" s="313"/>
    </row>
    <row r="128" spans="2:6" ht="27" customHeight="1">
      <c r="B128" s="287" t="s">
        <v>366</v>
      </c>
      <c r="C128" s="288" t="s">
        <v>288</v>
      </c>
    </row>
    <row r="129" spans="2:4">
      <c r="B129" s="289" t="s">
        <v>483</v>
      </c>
      <c r="C129" s="290"/>
    </row>
    <row r="130" spans="2:4">
      <c r="B130" s="291"/>
      <c r="C130" s="292"/>
    </row>
    <row r="131" spans="2:4">
      <c r="B131" s="17"/>
      <c r="C131" s="293"/>
    </row>
    <row r="132" spans="2:4" ht="15" customHeight="1">
      <c r="C132" s="288">
        <f>SUM(C130:C131)</f>
        <v>0</v>
      </c>
    </row>
    <row r="133" spans="2:4" ht="15">
      <c r="B133"/>
    </row>
    <row r="135" spans="2:4" ht="22.5" customHeight="1">
      <c r="B135" s="314" t="s">
        <v>368</v>
      </c>
      <c r="C135" s="315" t="s">
        <v>288</v>
      </c>
      <c r="D135" s="316" t="s">
        <v>367</v>
      </c>
    </row>
    <row r="136" spans="2:4">
      <c r="B136" s="317"/>
      <c r="C136" s="318"/>
      <c r="D136" s="319"/>
    </row>
    <row r="137" spans="2:4">
      <c r="B137" s="320"/>
      <c r="C137" s="321"/>
      <c r="D137" s="322"/>
    </row>
    <row r="138" spans="2:4">
      <c r="B138" s="68"/>
      <c r="C138" s="323"/>
      <c r="D138" s="323"/>
    </row>
    <row r="139" spans="2:4">
      <c r="B139" s="68"/>
      <c r="C139" s="323"/>
      <c r="D139" s="323"/>
    </row>
    <row r="140" spans="2:4">
      <c r="B140" s="72"/>
      <c r="C140" s="324"/>
      <c r="D140" s="324"/>
    </row>
    <row r="141" spans="2:4" ht="14.25" customHeight="1">
      <c r="C141" s="288">
        <f>SUM(C139:C140)</f>
        <v>0</v>
      </c>
      <c r="D141" s="288"/>
    </row>
    <row r="143" spans="2:4">
      <c r="B143" s="19" t="s">
        <v>6</v>
      </c>
    </row>
    <row r="145" spans="2:6" ht="20.25" customHeight="1">
      <c r="B145" s="314" t="s">
        <v>670</v>
      </c>
      <c r="C145" s="315" t="s">
        <v>288</v>
      </c>
      <c r="D145" s="288" t="s">
        <v>369</v>
      </c>
      <c r="E145" s="288" t="s">
        <v>370</v>
      </c>
      <c r="F145" s="288" t="s">
        <v>371</v>
      </c>
    </row>
    <row r="146" spans="2:6">
      <c r="B146" s="289"/>
      <c r="C146" s="312"/>
      <c r="D146" s="312"/>
      <c r="E146" s="312"/>
      <c r="F146" s="312"/>
    </row>
    <row r="147" spans="2:6">
      <c r="B147" s="470" t="s">
        <v>810</v>
      </c>
      <c r="C147" s="487">
        <v>19776.990000000002</v>
      </c>
      <c r="D147" s="295">
        <v>19776.990000000002</v>
      </c>
      <c r="E147" s="295"/>
      <c r="F147" s="295"/>
    </row>
    <row r="148" spans="2:6">
      <c r="B148" s="470" t="s">
        <v>811</v>
      </c>
      <c r="C148" s="487">
        <v>-463808.65</v>
      </c>
      <c r="D148" s="295">
        <v>-463808.65</v>
      </c>
      <c r="E148" s="295"/>
      <c r="F148" s="295"/>
    </row>
    <row r="149" spans="2:6">
      <c r="B149" s="470" t="s">
        <v>812</v>
      </c>
      <c r="C149" s="487">
        <v>-126517.69</v>
      </c>
      <c r="D149" s="295">
        <v>-126517.69</v>
      </c>
      <c r="E149" s="295"/>
      <c r="F149" s="295"/>
    </row>
    <row r="150" spans="2:6">
      <c r="B150" s="470" t="s">
        <v>813</v>
      </c>
      <c r="C150" s="487">
        <v>3868.71</v>
      </c>
      <c r="D150" s="295">
        <v>3868.71</v>
      </c>
      <c r="E150" s="295"/>
      <c r="F150" s="295"/>
    </row>
    <row r="151" spans="2:6">
      <c r="B151" s="470" t="s">
        <v>814</v>
      </c>
      <c r="C151" s="487">
        <v>26413.11</v>
      </c>
      <c r="D151" s="295">
        <v>26413.11</v>
      </c>
      <c r="E151" s="295"/>
      <c r="F151" s="295"/>
    </row>
    <row r="152" spans="2:6">
      <c r="B152" s="470" t="s">
        <v>815</v>
      </c>
      <c r="C152" s="487">
        <v>1473.82</v>
      </c>
      <c r="D152" s="295">
        <v>1473.82</v>
      </c>
      <c r="E152" s="295"/>
      <c r="F152" s="295"/>
    </row>
    <row r="153" spans="2:6">
      <c r="B153" s="470" t="s">
        <v>816</v>
      </c>
      <c r="C153" s="487">
        <v>589.29999999999995</v>
      </c>
      <c r="D153" s="295">
        <v>589.29999999999995</v>
      </c>
      <c r="E153" s="295"/>
      <c r="F153" s="295"/>
    </row>
    <row r="154" spans="2:6">
      <c r="B154" s="470" t="s">
        <v>817</v>
      </c>
      <c r="C154" s="487">
        <v>121153.41</v>
      </c>
      <c r="D154" s="295">
        <v>121153.41</v>
      </c>
      <c r="E154" s="295"/>
      <c r="F154" s="295"/>
    </row>
    <row r="155" spans="2:6">
      <c r="B155" s="470" t="s">
        <v>818</v>
      </c>
      <c r="C155" s="487">
        <v>-1595.26</v>
      </c>
      <c r="D155" s="295">
        <v>-1595.26</v>
      </c>
      <c r="E155" s="295"/>
      <c r="F155" s="295"/>
    </row>
    <row r="156" spans="2:6">
      <c r="B156" s="470" t="s">
        <v>819</v>
      </c>
      <c r="C156" s="487">
        <v>40.64</v>
      </c>
      <c r="D156" s="295">
        <v>40.64</v>
      </c>
      <c r="E156" s="295"/>
      <c r="F156" s="295"/>
    </row>
    <row r="157" spans="2:6">
      <c r="B157" s="470" t="s">
        <v>820</v>
      </c>
      <c r="C157" s="487">
        <v>12574</v>
      </c>
      <c r="D157" s="295">
        <v>12574</v>
      </c>
      <c r="E157" s="295"/>
      <c r="F157" s="295"/>
    </row>
    <row r="158" spans="2:6">
      <c r="B158" s="470" t="s">
        <v>821</v>
      </c>
      <c r="C158" s="487">
        <v>6600.78</v>
      </c>
      <c r="D158" s="295">
        <v>6600.78</v>
      </c>
      <c r="E158" s="295"/>
      <c r="F158" s="295"/>
    </row>
    <row r="159" spans="2:6">
      <c r="B159" s="470" t="s">
        <v>822</v>
      </c>
      <c r="C159" s="487">
        <v>540660.39</v>
      </c>
      <c r="D159" s="295">
        <v>540660.39</v>
      </c>
      <c r="E159" s="295"/>
      <c r="F159" s="295"/>
    </row>
    <row r="160" spans="2:6">
      <c r="B160" s="470" t="s">
        <v>823</v>
      </c>
      <c r="C160" s="487">
        <v>16455.400000000001</v>
      </c>
      <c r="D160" s="295">
        <v>16455.400000000001</v>
      </c>
      <c r="E160" s="295"/>
      <c r="F160" s="295"/>
    </row>
    <row r="161" spans="2:6">
      <c r="B161" s="470" t="s">
        <v>824</v>
      </c>
      <c r="C161" s="487">
        <v>-16455.400000000001</v>
      </c>
      <c r="D161" s="295">
        <v>-16455.400000000001</v>
      </c>
      <c r="E161" s="295"/>
      <c r="F161" s="295"/>
    </row>
    <row r="162" spans="2:6">
      <c r="B162" s="470"/>
      <c r="C162" s="487"/>
      <c r="D162" s="295"/>
      <c r="E162" s="295"/>
      <c r="F162" s="295"/>
    </row>
    <row r="163" spans="2:6">
      <c r="B163" s="470"/>
      <c r="C163" s="487"/>
      <c r="D163" s="295"/>
      <c r="E163" s="295"/>
      <c r="F163" s="295"/>
    </row>
    <row r="164" spans="2:6">
      <c r="B164" s="488"/>
      <c r="C164" s="489"/>
      <c r="D164" s="296"/>
      <c r="E164" s="296"/>
      <c r="F164" s="296"/>
    </row>
    <row r="165" spans="2:6" ht="16.5" customHeight="1">
      <c r="C165" s="571">
        <f>SUM(C147:C164)</f>
        <v>141229.54999999993</v>
      </c>
      <c r="D165" s="571">
        <f>SUM(D147:D164)</f>
        <v>141229.54999999993</v>
      </c>
      <c r="E165" s="288">
        <f>SUM(E163:E164)</f>
        <v>0</v>
      </c>
      <c r="F165" s="288">
        <f>SUM(F163:F164)</f>
        <v>0</v>
      </c>
    </row>
    <row r="169" spans="2:6" ht="20.25" customHeight="1">
      <c r="B169" s="314" t="s">
        <v>373</v>
      </c>
      <c r="C169" s="315" t="s">
        <v>288</v>
      </c>
      <c r="D169" s="288" t="s">
        <v>372</v>
      </c>
      <c r="E169" s="288" t="s">
        <v>367</v>
      </c>
    </row>
    <row r="170" spans="2:6">
      <c r="B170" s="325" t="s">
        <v>484</v>
      </c>
      <c r="C170" s="326"/>
      <c r="D170" s="327"/>
      <c r="E170" s="328"/>
    </row>
    <row r="171" spans="2:6">
      <c r="B171" s="329"/>
      <c r="C171" s="330"/>
      <c r="D171" s="331"/>
      <c r="E171" s="332"/>
    </row>
    <row r="172" spans="2:6">
      <c r="B172" s="333"/>
      <c r="C172" s="334"/>
      <c r="D172" s="335"/>
      <c r="E172" s="336"/>
    </row>
    <row r="173" spans="2:6" ht="16.5" customHeight="1">
      <c r="C173" s="288">
        <f>SUM(C171:C172)</f>
        <v>0</v>
      </c>
      <c r="D173" s="978"/>
      <c r="E173" s="979"/>
    </row>
    <row r="176" spans="2:6" ht="27.75" customHeight="1">
      <c r="B176" s="314" t="s">
        <v>374</v>
      </c>
      <c r="C176" s="315" t="s">
        <v>288</v>
      </c>
      <c r="D176" s="288" t="s">
        <v>372</v>
      </c>
      <c r="E176" s="288" t="s">
        <v>367</v>
      </c>
    </row>
    <row r="177" spans="2:5">
      <c r="B177" s="325" t="s">
        <v>485</v>
      </c>
      <c r="C177" s="326"/>
      <c r="D177" s="327"/>
      <c r="E177" s="328"/>
    </row>
    <row r="178" spans="2:5">
      <c r="B178" s="329"/>
      <c r="C178" s="330"/>
      <c r="D178" s="331"/>
      <c r="E178" s="332"/>
    </row>
    <row r="179" spans="2:5">
      <c r="B179" s="333"/>
      <c r="C179" s="334"/>
      <c r="D179" s="335"/>
      <c r="E179" s="336"/>
    </row>
    <row r="180" spans="2:5" ht="15" customHeight="1">
      <c r="C180" s="288">
        <f>SUM(C178:C179)</f>
        <v>0</v>
      </c>
      <c r="D180" s="978"/>
      <c r="E180" s="979"/>
    </row>
    <row r="181" spans="2:5" ht="15">
      <c r="B181"/>
    </row>
    <row r="183" spans="2:5" ht="24" customHeight="1">
      <c r="B183" s="314" t="s">
        <v>375</v>
      </c>
      <c r="C183" s="315" t="s">
        <v>288</v>
      </c>
      <c r="D183" s="288" t="s">
        <v>372</v>
      </c>
      <c r="E183" s="288" t="s">
        <v>367</v>
      </c>
    </row>
    <row r="184" spans="2:5">
      <c r="B184" s="325" t="s">
        <v>486</v>
      </c>
      <c r="C184" s="326"/>
      <c r="D184" s="327"/>
      <c r="E184" s="328"/>
    </row>
    <row r="185" spans="2:5">
      <c r="B185" s="329"/>
      <c r="C185" s="330"/>
      <c r="D185" s="331"/>
      <c r="E185" s="332"/>
    </row>
    <row r="186" spans="2:5">
      <c r="B186" s="333"/>
      <c r="C186" s="334"/>
      <c r="D186" s="335"/>
      <c r="E186" s="336"/>
    </row>
    <row r="187" spans="2:5" ht="16.5" customHeight="1">
      <c r="C187" s="288">
        <f>SUM(C185:C186)</f>
        <v>0</v>
      </c>
      <c r="D187" s="978"/>
      <c r="E187" s="979"/>
    </row>
    <row r="190" spans="2:5" ht="24" customHeight="1">
      <c r="B190" s="314" t="s">
        <v>376</v>
      </c>
      <c r="C190" s="315" t="s">
        <v>288</v>
      </c>
      <c r="D190" s="337" t="s">
        <v>372</v>
      </c>
      <c r="E190" s="337" t="s">
        <v>296</v>
      </c>
    </row>
    <row r="191" spans="2:5">
      <c r="B191" s="325" t="s">
        <v>487</v>
      </c>
      <c r="C191" s="290"/>
      <c r="D191" s="290">
        <v>0</v>
      </c>
      <c r="E191" s="290">
        <v>0</v>
      </c>
    </row>
    <row r="192" spans="2:5">
      <c r="B192" s="470" t="s">
        <v>575</v>
      </c>
      <c r="C192" s="292">
        <v>0.06</v>
      </c>
      <c r="D192" s="292">
        <v>0</v>
      </c>
      <c r="E192" s="292">
        <v>0</v>
      </c>
    </row>
    <row r="193" spans="2:5">
      <c r="B193" s="17"/>
      <c r="C193" s="18"/>
      <c r="D193" s="18">
        <v>0</v>
      </c>
      <c r="E193" s="18">
        <v>0</v>
      </c>
    </row>
    <row r="194" spans="2:5" ht="18.75" customHeight="1">
      <c r="C194" s="288">
        <f>SUM(C192:C193)</f>
        <v>0.06</v>
      </c>
      <c r="D194" s="978"/>
      <c r="E194" s="979"/>
    </row>
    <row r="202" spans="2:5">
      <c r="B202" s="19" t="s">
        <v>379</v>
      </c>
    </row>
    <row r="203" spans="2:5">
      <c r="B203" s="19"/>
    </row>
    <row r="204" spans="2:5">
      <c r="B204" s="19" t="s">
        <v>377</v>
      </c>
    </row>
    <row r="206" spans="2:5" ht="24" customHeight="1">
      <c r="B206" s="314" t="s">
        <v>294</v>
      </c>
      <c r="C206" s="339" t="s">
        <v>288</v>
      </c>
      <c r="D206" s="288" t="s">
        <v>295</v>
      </c>
      <c r="E206" s="288" t="s">
        <v>296</v>
      </c>
    </row>
    <row r="207" spans="2:5">
      <c r="B207" s="470" t="s">
        <v>976</v>
      </c>
      <c r="C207" s="569">
        <v>52029</v>
      </c>
      <c r="D207" s="312"/>
      <c r="E207" s="312"/>
    </row>
    <row r="208" spans="2:5">
      <c r="B208" s="470" t="s">
        <v>977</v>
      </c>
      <c r="C208" s="569">
        <v>2400</v>
      </c>
      <c r="D208" s="295"/>
      <c r="E208" s="295"/>
    </row>
    <row r="209" spans="2:5">
      <c r="B209" s="470" t="s">
        <v>978</v>
      </c>
      <c r="C209" s="569">
        <v>38500</v>
      </c>
      <c r="D209" s="295"/>
      <c r="E209" s="295"/>
    </row>
    <row r="210" spans="2:5">
      <c r="B210" s="470" t="s">
        <v>979</v>
      </c>
      <c r="C210" s="569">
        <v>30000</v>
      </c>
      <c r="D210" s="295"/>
      <c r="E210" s="295"/>
    </row>
    <row r="211" spans="2:5">
      <c r="B211" s="470" t="s">
        <v>980</v>
      </c>
      <c r="C211" s="569">
        <v>320.76</v>
      </c>
      <c r="D211" s="295"/>
      <c r="E211" s="295"/>
    </row>
    <row r="212" spans="2:5">
      <c r="B212" s="470" t="s">
        <v>981</v>
      </c>
      <c r="C212" s="569">
        <v>3131902.52</v>
      </c>
      <c r="D212" s="295"/>
      <c r="E212" s="295"/>
    </row>
    <row r="213" spans="2:5">
      <c r="B213" s="470" t="s">
        <v>982</v>
      </c>
      <c r="C213" s="567">
        <v>335703.49</v>
      </c>
      <c r="D213" s="295"/>
      <c r="E213" s="295"/>
    </row>
    <row r="214" spans="2:5">
      <c r="B214" s="470" t="s">
        <v>983</v>
      </c>
      <c r="C214" s="567">
        <v>636523.99</v>
      </c>
      <c r="D214" s="295"/>
      <c r="E214" s="295"/>
    </row>
    <row r="215" spans="2:5">
      <c r="B215" s="470" t="s">
        <v>984</v>
      </c>
      <c r="C215" s="569">
        <v>2867789.62</v>
      </c>
      <c r="D215" s="295"/>
      <c r="E215" s="295"/>
    </row>
    <row r="216" spans="2:5">
      <c r="B216" s="470" t="s">
        <v>985</v>
      </c>
      <c r="C216" s="569">
        <v>522204.59</v>
      </c>
      <c r="D216" s="295"/>
      <c r="E216" s="295"/>
    </row>
    <row r="217" spans="2:5">
      <c r="B217" s="470" t="s">
        <v>986</v>
      </c>
      <c r="C217" s="569">
        <v>2063107.51</v>
      </c>
      <c r="D217" s="295"/>
      <c r="E217" s="295"/>
    </row>
    <row r="218" spans="2:5">
      <c r="B218" s="470" t="s">
        <v>987</v>
      </c>
      <c r="C218" s="569">
        <v>15000</v>
      </c>
      <c r="D218" s="295"/>
      <c r="E218" s="295"/>
    </row>
    <row r="219" spans="2:5">
      <c r="B219" s="470" t="s">
        <v>988</v>
      </c>
      <c r="C219" s="569">
        <v>37500</v>
      </c>
      <c r="D219" s="295"/>
      <c r="E219" s="295"/>
    </row>
    <row r="220" spans="2:5">
      <c r="B220" s="470" t="s">
        <v>989</v>
      </c>
      <c r="C220" s="569">
        <v>1150</v>
      </c>
      <c r="D220" s="295"/>
      <c r="E220" s="295"/>
    </row>
    <row r="221" spans="2:5">
      <c r="B221" s="470"/>
      <c r="C221" s="569"/>
      <c r="D221" s="295"/>
      <c r="E221" s="295"/>
    </row>
    <row r="222" spans="2:5">
      <c r="B222" s="470"/>
      <c r="C222" s="569"/>
      <c r="D222" s="295"/>
      <c r="E222" s="295"/>
    </row>
    <row r="223" spans="2:5">
      <c r="B223" s="488"/>
      <c r="C223" s="541"/>
      <c r="D223" s="296"/>
      <c r="E223" s="296"/>
    </row>
    <row r="224" spans="2:5" ht="15.75" customHeight="1">
      <c r="C224" s="571">
        <f>SUM(C207:C223)</f>
        <v>9734131.4800000004</v>
      </c>
      <c r="D224" s="978"/>
      <c r="E224" s="979"/>
    </row>
    <row r="225" spans="2:6">
      <c r="F225" s="607"/>
    </row>
    <row r="227" spans="2:6" ht="24.75" customHeight="1">
      <c r="B227" s="338" t="s">
        <v>394</v>
      </c>
      <c r="C227" s="339" t="s">
        <v>288</v>
      </c>
      <c r="D227" s="288" t="s">
        <v>295</v>
      </c>
      <c r="E227" s="288" t="s">
        <v>296</v>
      </c>
    </row>
    <row r="228" spans="2:6" ht="25.5">
      <c r="B228" s="484" t="s">
        <v>488</v>
      </c>
      <c r="C228" s="312"/>
      <c r="D228" s="312"/>
      <c r="E228" s="312"/>
    </row>
    <row r="229" spans="2:6">
      <c r="B229" s="572"/>
      <c r="C229" s="295"/>
      <c r="D229" s="295"/>
      <c r="E229" s="295"/>
    </row>
    <row r="230" spans="2:6">
      <c r="B230" s="572"/>
      <c r="C230" s="295"/>
      <c r="D230" s="295"/>
      <c r="E230" s="295"/>
    </row>
    <row r="231" spans="2:6">
      <c r="B231" s="17"/>
      <c r="C231" s="296"/>
      <c r="D231" s="296"/>
      <c r="E231" s="296"/>
    </row>
    <row r="232" spans="2:6" ht="16.5" customHeight="1">
      <c r="C232" s="573">
        <f>SUM(C229:C231)</f>
        <v>0</v>
      </c>
      <c r="D232" s="978"/>
      <c r="E232" s="979"/>
    </row>
    <row r="236" spans="2:6">
      <c r="B236" s="19" t="s">
        <v>79</v>
      </c>
    </row>
    <row r="238" spans="2:6" ht="26.25" customHeight="1">
      <c r="B238" s="338" t="s">
        <v>297</v>
      </c>
      <c r="C238" s="339" t="s">
        <v>288</v>
      </c>
      <c r="D238" s="288" t="s">
        <v>298</v>
      </c>
      <c r="E238" s="288" t="s">
        <v>299</v>
      </c>
    </row>
    <row r="239" spans="2:6">
      <c r="B239" s="289" t="s">
        <v>489</v>
      </c>
      <c r="C239" s="312"/>
      <c r="D239" s="574"/>
      <c r="E239" s="312">
        <v>0</v>
      </c>
    </row>
    <row r="240" spans="2:6">
      <c r="B240" s="470" t="s">
        <v>825</v>
      </c>
      <c r="C240" s="487">
        <v>4680477.83</v>
      </c>
      <c r="D240" s="822">
        <f>+C240/$C$280</f>
        <v>0.6611666798090734</v>
      </c>
      <c r="E240" s="295"/>
    </row>
    <row r="241" spans="2:5">
      <c r="B241" s="470" t="s">
        <v>826</v>
      </c>
      <c r="C241" s="487">
        <v>4606.16</v>
      </c>
      <c r="D241" s="822">
        <f t="shared" ref="D241:D279" si="2">+C241/$C$280</f>
        <v>6.5066850532851717E-4</v>
      </c>
      <c r="E241" s="295"/>
    </row>
    <row r="242" spans="2:5">
      <c r="B242" s="470" t="s">
        <v>827</v>
      </c>
      <c r="C242" s="487">
        <v>548113.48</v>
      </c>
      <c r="D242" s="822">
        <f t="shared" si="2"/>
        <v>7.742678907854092E-2</v>
      </c>
      <c r="E242" s="295"/>
    </row>
    <row r="243" spans="2:5">
      <c r="B243" s="470" t="s">
        <v>828</v>
      </c>
      <c r="C243" s="487">
        <v>212369.95</v>
      </c>
      <c r="D243" s="822">
        <f t="shared" si="2"/>
        <v>2.999948719610086E-2</v>
      </c>
      <c r="E243" s="295"/>
    </row>
    <row r="244" spans="2:5">
      <c r="B244" s="470" t="s">
        <v>829</v>
      </c>
      <c r="C244" s="487">
        <v>206213.06</v>
      </c>
      <c r="D244" s="822">
        <f t="shared" si="2"/>
        <v>2.912976178192243E-2</v>
      </c>
      <c r="E244" s="295"/>
    </row>
    <row r="245" spans="2:5">
      <c r="B245" s="470" t="s">
        <v>939</v>
      </c>
      <c r="C245" s="487">
        <v>9985</v>
      </c>
      <c r="D245" s="822">
        <f t="shared" si="2"/>
        <v>1.4104861806157937E-3</v>
      </c>
      <c r="E245" s="295"/>
    </row>
    <row r="246" spans="2:5">
      <c r="B246" s="470" t="s">
        <v>830</v>
      </c>
      <c r="C246" s="487">
        <v>340090.81</v>
      </c>
      <c r="D246" s="822">
        <f t="shared" si="2"/>
        <v>4.8041400867244018E-2</v>
      </c>
      <c r="E246" s="295"/>
    </row>
    <row r="247" spans="2:5">
      <c r="B247" s="470" t="s">
        <v>924</v>
      </c>
      <c r="C247" s="487">
        <v>19836</v>
      </c>
      <c r="D247" s="822">
        <f t="shared" si="2"/>
        <v>2.802043453049062E-3</v>
      </c>
      <c r="E247" s="295"/>
    </row>
    <row r="248" spans="2:5">
      <c r="B248" s="470" t="s">
        <v>831</v>
      </c>
      <c r="C248" s="487">
        <v>70749.8</v>
      </c>
      <c r="D248" s="822">
        <f t="shared" si="2"/>
        <v>9.9941527472540096E-3</v>
      </c>
      <c r="E248" s="295"/>
    </row>
    <row r="249" spans="2:5">
      <c r="B249" s="470" t="s">
        <v>990</v>
      </c>
      <c r="C249" s="487">
        <v>5115.6000000000004</v>
      </c>
      <c r="D249" s="822">
        <f t="shared" si="2"/>
        <v>7.226322589442318E-4</v>
      </c>
      <c r="E249" s="295"/>
    </row>
    <row r="250" spans="2:5">
      <c r="B250" s="470" t="s">
        <v>832</v>
      </c>
      <c r="C250" s="487">
        <v>4424.75</v>
      </c>
      <c r="D250" s="822">
        <f t="shared" si="2"/>
        <v>6.2504243642260717E-4</v>
      </c>
      <c r="E250" s="295"/>
    </row>
    <row r="251" spans="2:5">
      <c r="B251" s="470" t="s">
        <v>833</v>
      </c>
      <c r="C251" s="487">
        <v>261.49</v>
      </c>
      <c r="D251" s="822">
        <f t="shared" si="2"/>
        <v>3.6938210452601287E-5</v>
      </c>
      <c r="E251" s="295"/>
    </row>
    <row r="252" spans="2:5">
      <c r="B252" s="470" t="s">
        <v>834</v>
      </c>
      <c r="C252" s="487">
        <v>2957.25</v>
      </c>
      <c r="D252" s="822">
        <f t="shared" si="2"/>
        <v>4.1774263972218882E-4</v>
      </c>
      <c r="E252" s="295"/>
    </row>
    <row r="253" spans="2:5">
      <c r="B253" s="470" t="s">
        <v>835</v>
      </c>
      <c r="C253" s="487">
        <v>30844.22</v>
      </c>
      <c r="D253" s="822">
        <f t="shared" si="2"/>
        <v>4.357070211504584E-3</v>
      </c>
      <c r="E253" s="295"/>
    </row>
    <row r="254" spans="2:5">
      <c r="B254" s="470" t="s">
        <v>836</v>
      </c>
      <c r="C254" s="487">
        <v>7171</v>
      </c>
      <c r="D254" s="822">
        <f t="shared" si="2"/>
        <v>1.0129791087827597E-3</v>
      </c>
      <c r="E254" s="295"/>
    </row>
    <row r="255" spans="2:5">
      <c r="B255" s="470" t="s">
        <v>940</v>
      </c>
      <c r="C255" s="487">
        <v>847.4</v>
      </c>
      <c r="D255" s="822">
        <f t="shared" si="2"/>
        <v>1.1970415517814958E-4</v>
      </c>
      <c r="E255" s="295"/>
    </row>
    <row r="256" spans="2:5">
      <c r="B256" s="470" t="s">
        <v>837</v>
      </c>
      <c r="C256" s="487">
        <v>19042.03</v>
      </c>
      <c r="D256" s="822">
        <f t="shared" si="2"/>
        <v>2.6898868468574221E-3</v>
      </c>
      <c r="E256" s="295"/>
    </row>
    <row r="257" spans="2:5">
      <c r="B257" s="470" t="s">
        <v>838</v>
      </c>
      <c r="C257" s="487">
        <v>8760.19</v>
      </c>
      <c r="D257" s="822">
        <f t="shared" si="2"/>
        <v>1.2374688968020701E-3</v>
      </c>
      <c r="E257" s="295"/>
    </row>
    <row r="258" spans="2:5">
      <c r="B258" s="470" t="s">
        <v>839</v>
      </c>
      <c r="C258" s="487">
        <v>209748.24</v>
      </c>
      <c r="D258" s="822">
        <f t="shared" si="2"/>
        <v>2.9629143107509744E-2</v>
      </c>
      <c r="E258" s="295"/>
    </row>
    <row r="259" spans="2:5">
      <c r="B259" s="470" t="s">
        <v>840</v>
      </c>
      <c r="C259" s="487">
        <v>747</v>
      </c>
      <c r="D259" s="822">
        <f t="shared" si="2"/>
        <v>1.0552160009213799E-4</v>
      </c>
      <c r="E259" s="295"/>
    </row>
    <row r="260" spans="2:5">
      <c r="B260" s="470" t="s">
        <v>841</v>
      </c>
      <c r="C260" s="487">
        <v>1604.29</v>
      </c>
      <c r="D260" s="822">
        <f t="shared" si="2"/>
        <v>2.2662282170256499E-4</v>
      </c>
      <c r="E260" s="295"/>
    </row>
    <row r="261" spans="2:5">
      <c r="B261" s="470" t="s">
        <v>842</v>
      </c>
      <c r="C261" s="487">
        <v>464</v>
      </c>
      <c r="D261" s="822">
        <f t="shared" si="2"/>
        <v>6.554487609471489E-5</v>
      </c>
      <c r="E261" s="295"/>
    </row>
    <row r="262" spans="2:5">
      <c r="B262" s="470" t="s">
        <v>843</v>
      </c>
      <c r="C262" s="487">
        <v>2691.2</v>
      </c>
      <c r="D262" s="822">
        <f t="shared" si="2"/>
        <v>3.8016028134934637E-4</v>
      </c>
      <c r="E262" s="295"/>
    </row>
    <row r="263" spans="2:5">
      <c r="B263" s="470" t="s">
        <v>844</v>
      </c>
      <c r="C263" s="487">
        <v>139738.70000000001</v>
      </c>
      <c r="D263" s="822">
        <f t="shared" si="2"/>
        <v>1.9739559864518398E-2</v>
      </c>
      <c r="E263" s="295"/>
    </row>
    <row r="264" spans="2:5">
      <c r="B264" s="470" t="s">
        <v>845</v>
      </c>
      <c r="C264" s="487">
        <v>20493.61</v>
      </c>
      <c r="D264" s="822">
        <f t="shared" si="2"/>
        <v>2.8949377762573494E-3</v>
      </c>
      <c r="E264" s="295"/>
    </row>
    <row r="265" spans="2:5">
      <c r="B265" s="470" t="s">
        <v>941</v>
      </c>
      <c r="C265" s="487">
        <v>2719.78</v>
      </c>
      <c r="D265" s="822">
        <f t="shared" si="2"/>
        <v>3.8419750669155966E-4</v>
      </c>
      <c r="E265" s="295"/>
    </row>
    <row r="266" spans="2:5">
      <c r="B266" s="470" t="s">
        <v>846</v>
      </c>
      <c r="C266" s="487">
        <v>22508.639999999999</v>
      </c>
      <c r="D266" s="822">
        <f t="shared" si="2"/>
        <v>3.1795819393546196E-3</v>
      </c>
      <c r="E266" s="295"/>
    </row>
    <row r="267" spans="2:5">
      <c r="B267" s="470" t="s">
        <v>847</v>
      </c>
      <c r="C267" s="487">
        <v>1740</v>
      </c>
      <c r="D267" s="822">
        <f t="shared" si="2"/>
        <v>2.4579328535518085E-4</v>
      </c>
      <c r="E267" s="295"/>
    </row>
    <row r="268" spans="2:5">
      <c r="B268" s="470" t="s">
        <v>848</v>
      </c>
      <c r="C268" s="487">
        <v>2500</v>
      </c>
      <c r="D268" s="822">
        <f t="shared" si="2"/>
        <v>3.5315127206204147E-4</v>
      </c>
      <c r="E268" s="295"/>
    </row>
    <row r="269" spans="2:5">
      <c r="B269" s="470" t="s">
        <v>849</v>
      </c>
      <c r="C269" s="487">
        <v>149.75</v>
      </c>
      <c r="D269" s="822">
        <f t="shared" si="2"/>
        <v>2.1153761196516283E-5</v>
      </c>
      <c r="E269" s="295"/>
    </row>
    <row r="270" spans="2:5">
      <c r="B270" s="470" t="s">
        <v>850</v>
      </c>
      <c r="C270" s="487">
        <v>164775.38</v>
      </c>
      <c r="D270" s="822">
        <f t="shared" si="2"/>
        <v>2.3276254020602506E-2</v>
      </c>
      <c r="E270" s="295"/>
    </row>
    <row r="271" spans="2:5">
      <c r="B271" s="470" t="s">
        <v>851</v>
      </c>
      <c r="C271" s="487">
        <v>29722.5</v>
      </c>
      <c r="D271" s="822">
        <f t="shared" si="2"/>
        <v>4.1986154735456109E-3</v>
      </c>
      <c r="E271" s="295"/>
    </row>
    <row r="272" spans="2:5">
      <c r="B272" s="470" t="s">
        <v>852</v>
      </c>
      <c r="C272" s="487">
        <v>445.12</v>
      </c>
      <c r="D272" s="822">
        <f t="shared" si="2"/>
        <v>6.287787768810236E-5</v>
      </c>
      <c r="E272" s="295"/>
    </row>
    <row r="273" spans="2:7">
      <c r="B273" s="470" t="s">
        <v>853</v>
      </c>
      <c r="C273" s="487">
        <v>9654.01</v>
      </c>
      <c r="D273" s="822">
        <f t="shared" si="2"/>
        <v>1.3637303647998677E-3</v>
      </c>
      <c r="E273" s="295"/>
    </row>
    <row r="274" spans="2:7">
      <c r="B274" s="470" t="s">
        <v>854</v>
      </c>
      <c r="C274" s="487">
        <v>135</v>
      </c>
      <c r="D274" s="822">
        <f t="shared" si="2"/>
        <v>1.9070168691350238E-5</v>
      </c>
      <c r="E274" s="295"/>
    </row>
    <row r="275" spans="2:7">
      <c r="B275" s="470" t="s">
        <v>855</v>
      </c>
      <c r="C275" s="487">
        <v>1069.7</v>
      </c>
      <c r="D275" s="822">
        <f t="shared" si="2"/>
        <v>1.5110636628990631E-4</v>
      </c>
      <c r="E275" s="295"/>
    </row>
    <row r="276" spans="2:7">
      <c r="B276" s="470" t="s">
        <v>856</v>
      </c>
      <c r="C276" s="487">
        <v>27656</v>
      </c>
      <c r="D276" s="822">
        <f t="shared" si="2"/>
        <v>3.9067006320591272E-3</v>
      </c>
      <c r="E276" s="295"/>
    </row>
    <row r="277" spans="2:7">
      <c r="B277" s="470" t="s">
        <v>857</v>
      </c>
      <c r="C277" s="487">
        <v>104449.4</v>
      </c>
      <c r="D277" s="822">
        <f t="shared" si="2"/>
        <v>1.4754575390446797E-2</v>
      </c>
      <c r="E277" s="295"/>
    </row>
    <row r="278" spans="2:7">
      <c r="B278" s="470" t="s">
        <v>858</v>
      </c>
      <c r="C278" s="487">
        <v>134241</v>
      </c>
      <c r="D278" s="822">
        <f t="shared" si="2"/>
        <v>1.8962951965152203E-2</v>
      </c>
      <c r="E278" s="295"/>
    </row>
    <row r="279" spans="2:7">
      <c r="B279" s="470" t="s">
        <v>859</v>
      </c>
      <c r="C279" s="487">
        <v>30000</v>
      </c>
      <c r="D279" s="822">
        <f t="shared" si="2"/>
        <v>4.2378152647444978E-3</v>
      </c>
      <c r="E279" s="295"/>
    </row>
    <row r="280" spans="2:7" ht="15.75" customHeight="1">
      <c r="B280" s="488"/>
      <c r="C280" s="571">
        <f>SUM(C240:C279)</f>
        <v>7079119.3400000017</v>
      </c>
      <c r="D280" s="823">
        <f>SUM(D240:D279)</f>
        <v>0.99999999999999978</v>
      </c>
      <c r="E280" s="288"/>
    </row>
    <row r="283" spans="2:7">
      <c r="B283" s="493"/>
      <c r="C283" s="493"/>
      <c r="D283" s="493"/>
      <c r="E283" s="493"/>
      <c r="F283" s="493"/>
      <c r="G283" s="493"/>
    </row>
    <row r="284" spans="2:7">
      <c r="B284" s="494" t="s">
        <v>380</v>
      </c>
      <c r="C284" s="493"/>
      <c r="D284" s="493"/>
      <c r="E284" s="493"/>
      <c r="F284" s="493"/>
      <c r="G284" s="493"/>
    </row>
    <row r="285" spans="2:7">
      <c r="B285" s="493"/>
      <c r="C285" s="493"/>
      <c r="D285" s="493"/>
      <c r="E285" s="493"/>
      <c r="F285" s="493"/>
      <c r="G285" s="493"/>
    </row>
    <row r="286" spans="2:7" ht="28.5" customHeight="1">
      <c r="B286" s="314" t="s">
        <v>381</v>
      </c>
      <c r="C286" s="315" t="s">
        <v>290</v>
      </c>
      <c r="D286" s="337" t="s">
        <v>291</v>
      </c>
      <c r="E286" s="337" t="s">
        <v>300</v>
      </c>
      <c r="F286" s="672" t="s">
        <v>354</v>
      </c>
      <c r="G286" s="315" t="s">
        <v>372</v>
      </c>
    </row>
    <row r="287" spans="2:7">
      <c r="B287" s="495" t="s">
        <v>490</v>
      </c>
      <c r="C287" s="496"/>
      <c r="D287" s="496"/>
      <c r="E287" s="496">
        <v>0</v>
      </c>
      <c r="F287" s="496">
        <v>0</v>
      </c>
      <c r="G287" s="497">
        <v>0</v>
      </c>
    </row>
    <row r="288" spans="2:7">
      <c r="B288" s="498" t="s">
        <v>860</v>
      </c>
      <c r="C288" s="487">
        <v>0</v>
      </c>
      <c r="D288" s="491">
        <v>12802319.35</v>
      </c>
      <c r="E288" s="487">
        <f>+D288-C288</f>
        <v>12802319.35</v>
      </c>
      <c r="F288" s="500"/>
      <c r="G288" s="501"/>
    </row>
    <row r="289" spans="2:7">
      <c r="B289" s="498" t="s">
        <v>861</v>
      </c>
      <c r="C289" s="487">
        <v>0</v>
      </c>
      <c r="D289" s="491">
        <v>28286714.960000001</v>
      </c>
      <c r="E289" s="487">
        <f t="shared" ref="E289:E297" si="3">+D289-C289</f>
        <v>28286714.960000001</v>
      </c>
      <c r="F289" s="500"/>
      <c r="G289" s="501"/>
    </row>
    <row r="290" spans="2:7">
      <c r="B290" s="498" t="s">
        <v>862</v>
      </c>
      <c r="C290" s="487">
        <v>7947600</v>
      </c>
      <c r="D290" s="491">
        <v>7947600</v>
      </c>
      <c r="E290" s="487">
        <f t="shared" si="3"/>
        <v>0</v>
      </c>
      <c r="F290" s="500"/>
      <c r="G290" s="501"/>
    </row>
    <row r="291" spans="2:7">
      <c r="B291" s="498" t="s">
        <v>863</v>
      </c>
      <c r="C291" s="487">
        <v>57616742.600000001</v>
      </c>
      <c r="D291" s="491">
        <v>57616742.600000001</v>
      </c>
      <c r="E291" s="487">
        <f t="shared" si="3"/>
        <v>0</v>
      </c>
      <c r="F291" s="500"/>
      <c r="G291" s="501"/>
    </row>
    <row r="292" spans="2:7">
      <c r="B292" s="498" t="s">
        <v>864</v>
      </c>
      <c r="C292" s="487">
        <v>550</v>
      </c>
      <c r="D292" s="491">
        <v>550</v>
      </c>
      <c r="E292" s="487">
        <f t="shared" si="3"/>
        <v>0</v>
      </c>
      <c r="F292" s="500"/>
      <c r="G292" s="501"/>
    </row>
    <row r="293" spans="2:7">
      <c r="B293" s="498" t="s">
        <v>865</v>
      </c>
      <c r="C293" s="487">
        <v>3034861</v>
      </c>
      <c r="D293" s="491">
        <v>3034861</v>
      </c>
      <c r="E293" s="487">
        <f t="shared" si="3"/>
        <v>0</v>
      </c>
      <c r="F293" s="500"/>
      <c r="G293" s="501"/>
    </row>
    <row r="294" spans="2:7">
      <c r="B294" s="498" t="s">
        <v>866</v>
      </c>
      <c r="C294" s="487">
        <v>7588373.7999999998</v>
      </c>
      <c r="D294" s="491">
        <v>7588373.7999999998</v>
      </c>
      <c r="E294" s="487">
        <f t="shared" si="3"/>
        <v>0</v>
      </c>
      <c r="F294" s="500"/>
      <c r="G294" s="501"/>
    </row>
    <row r="295" spans="2:7">
      <c r="B295" s="498" t="s">
        <v>867</v>
      </c>
      <c r="C295" s="487">
        <v>1607923.44</v>
      </c>
      <c r="D295" s="491">
        <v>1607923.44</v>
      </c>
      <c r="E295" s="487">
        <f t="shared" si="3"/>
        <v>0</v>
      </c>
      <c r="F295" s="500"/>
      <c r="G295" s="501"/>
    </row>
    <row r="296" spans="2:7">
      <c r="B296" s="498" t="s">
        <v>868</v>
      </c>
      <c r="C296" s="487">
        <v>44139447.909999996</v>
      </c>
      <c r="D296" s="491">
        <v>44139447.909999996</v>
      </c>
      <c r="E296" s="487">
        <f t="shared" si="3"/>
        <v>0</v>
      </c>
      <c r="F296" s="500"/>
      <c r="G296" s="501"/>
    </row>
    <row r="297" spans="2:7">
      <c r="B297" s="786" t="s">
        <v>869</v>
      </c>
      <c r="C297" s="487">
        <v>550500</v>
      </c>
      <c r="D297" s="491">
        <v>550500</v>
      </c>
      <c r="E297" s="487">
        <f t="shared" si="3"/>
        <v>0</v>
      </c>
      <c r="F297" s="500"/>
      <c r="G297" s="501"/>
    </row>
    <row r="298" spans="2:7" ht="19.5" customHeight="1">
      <c r="B298" s="493"/>
      <c r="C298" s="571">
        <f>SUM(C288:C297)</f>
        <v>122485998.74999999</v>
      </c>
      <c r="D298" s="571">
        <f>SUM(D288:D297)</f>
        <v>163575033.06</v>
      </c>
      <c r="E298" s="571">
        <f>SUM(E288:E297)</f>
        <v>41089034.310000002</v>
      </c>
      <c r="F298" s="288"/>
      <c r="G298" s="288"/>
    </row>
    <row r="299" spans="2:7">
      <c r="B299" s="493"/>
      <c r="C299" s="493"/>
      <c r="D299" s="493"/>
      <c r="E299" s="493"/>
      <c r="F299" s="493"/>
      <c r="G299" s="493"/>
    </row>
    <row r="300" spans="2:7" s="493" customFormat="1"/>
    <row r="301" spans="2:7" s="493" customFormat="1">
      <c r="B301" s="506"/>
      <c r="C301" s="506"/>
      <c r="D301" s="506"/>
      <c r="E301" s="506"/>
      <c r="F301" s="506"/>
    </row>
    <row r="302" spans="2:7" s="493" customFormat="1" ht="27" customHeight="1">
      <c r="B302" s="338" t="s">
        <v>382</v>
      </c>
      <c r="C302" s="339" t="s">
        <v>290</v>
      </c>
      <c r="D302" s="288" t="s">
        <v>291</v>
      </c>
      <c r="E302" s="288" t="s">
        <v>300</v>
      </c>
      <c r="F302" s="672" t="s">
        <v>372</v>
      </c>
    </row>
    <row r="303" spans="2:7" s="493" customFormat="1" ht="14.25" customHeight="1">
      <c r="B303" s="529" t="s">
        <v>544</v>
      </c>
      <c r="C303" s="577"/>
      <c r="D303" s="685"/>
      <c r="E303" s="685">
        <f>-C303+D303</f>
        <v>0</v>
      </c>
      <c r="F303" s="530"/>
    </row>
    <row r="304" spans="2:7" s="493" customFormat="1" ht="14.25" customHeight="1">
      <c r="B304" s="470" t="s">
        <v>870</v>
      </c>
      <c r="C304" s="487">
        <v>-895986.27</v>
      </c>
      <c r="D304" s="491">
        <v>2655012.14</v>
      </c>
      <c r="E304" s="487">
        <f t="shared" ref="E304:E314" si="4">-C304+D304</f>
        <v>3550998.41</v>
      </c>
      <c r="F304" s="487"/>
    </row>
    <row r="305" spans="2:6" s="493" customFormat="1">
      <c r="B305" s="470" t="s">
        <v>871</v>
      </c>
      <c r="C305" s="487">
        <v>-16764137.51</v>
      </c>
      <c r="D305" s="491">
        <v>-16764137.51</v>
      </c>
      <c r="E305" s="487">
        <f t="shared" si="4"/>
        <v>0</v>
      </c>
      <c r="F305" s="500"/>
    </row>
    <row r="306" spans="2:6" s="493" customFormat="1">
      <c r="B306" s="470" t="s">
        <v>872</v>
      </c>
      <c r="C306" s="487">
        <v>-16749257.859999999</v>
      </c>
      <c r="D306" s="491">
        <v>-16749257.859999999</v>
      </c>
      <c r="E306" s="487">
        <f t="shared" si="4"/>
        <v>0</v>
      </c>
      <c r="F306" s="500"/>
    </row>
    <row r="307" spans="2:6" s="493" customFormat="1">
      <c r="B307" s="470" t="s">
        <v>873</v>
      </c>
      <c r="C307" s="487">
        <v>-3637709.52</v>
      </c>
      <c r="D307" s="491">
        <v>-3637709.52</v>
      </c>
      <c r="E307" s="487">
        <f t="shared" si="4"/>
        <v>0</v>
      </c>
      <c r="F307" s="500"/>
    </row>
    <row r="308" spans="2:6" s="493" customFormat="1">
      <c r="B308" s="470" t="s">
        <v>874</v>
      </c>
      <c r="C308" s="487">
        <v>0</v>
      </c>
      <c r="D308" s="491">
        <v>-895986.27</v>
      </c>
      <c r="E308" s="487">
        <f t="shared" si="4"/>
        <v>-895986.27</v>
      </c>
      <c r="F308" s="500"/>
    </row>
    <row r="309" spans="2:6" s="493" customFormat="1">
      <c r="B309" s="470" t="s">
        <v>875</v>
      </c>
      <c r="C309" s="487">
        <v>596075.88</v>
      </c>
      <c r="D309" s="491">
        <v>596075.88</v>
      </c>
      <c r="E309" s="487">
        <f t="shared" si="4"/>
        <v>0</v>
      </c>
      <c r="F309" s="500"/>
    </row>
    <row r="310" spans="2:6" s="493" customFormat="1">
      <c r="B310" s="470" t="s">
        <v>876</v>
      </c>
      <c r="C310" s="487">
        <v>474498</v>
      </c>
      <c r="D310" s="491">
        <v>474498</v>
      </c>
      <c r="E310" s="487">
        <f t="shared" si="4"/>
        <v>0</v>
      </c>
      <c r="F310" s="500"/>
    </row>
    <row r="311" spans="2:6" s="493" customFormat="1">
      <c r="B311" s="470" t="s">
        <v>877</v>
      </c>
      <c r="C311" s="487">
        <v>6807175.0800000001</v>
      </c>
      <c r="D311" s="491">
        <v>6807175.0800000001</v>
      </c>
      <c r="E311" s="487">
        <f t="shared" si="4"/>
        <v>0</v>
      </c>
      <c r="F311" s="500"/>
    </row>
    <row r="312" spans="2:6" s="493" customFormat="1">
      <c r="B312" s="470" t="s">
        <v>878</v>
      </c>
      <c r="C312" s="487">
        <v>24186913.48</v>
      </c>
      <c r="D312" s="491">
        <v>24186913.48</v>
      </c>
      <c r="E312" s="487">
        <f t="shared" si="4"/>
        <v>0</v>
      </c>
      <c r="F312" s="500"/>
    </row>
    <row r="313" spans="2:6" s="493" customFormat="1">
      <c r="B313" s="470" t="s">
        <v>879</v>
      </c>
      <c r="C313" s="487">
        <v>1842407.63</v>
      </c>
      <c r="D313" s="491">
        <v>1842407.63</v>
      </c>
      <c r="E313" s="487">
        <f t="shared" si="4"/>
        <v>0</v>
      </c>
      <c r="F313" s="500"/>
    </row>
    <row r="314" spans="2:6" s="493" customFormat="1">
      <c r="B314" s="488" t="s">
        <v>880</v>
      </c>
      <c r="C314" s="487">
        <v>196155.96</v>
      </c>
      <c r="D314" s="491">
        <v>196155.96</v>
      </c>
      <c r="E314" s="487">
        <f t="shared" si="4"/>
        <v>0</v>
      </c>
      <c r="F314" s="500"/>
    </row>
    <row r="315" spans="2:6" s="493" customFormat="1" ht="20.25" customHeight="1">
      <c r="C315" s="571">
        <v>984206.51</v>
      </c>
      <c r="D315" s="571">
        <v>984206.51</v>
      </c>
      <c r="E315" s="571">
        <f>SUM(E303:E314)</f>
        <v>2655012.14</v>
      </c>
      <c r="F315" s="288"/>
    </row>
    <row r="316" spans="2:6" s="493" customFormat="1" ht="20.25" customHeight="1">
      <c r="C316" s="575"/>
      <c r="D316" s="576"/>
      <c r="E316" s="576"/>
      <c r="F316" s="575"/>
    </row>
    <row r="317" spans="2:6" s="493" customFormat="1" ht="20.25" customHeight="1">
      <c r="C317" s="575"/>
      <c r="D317" s="576"/>
      <c r="E317" s="576"/>
      <c r="F317" s="575"/>
    </row>
    <row r="318" spans="2:6" s="493" customFormat="1" ht="20.25" customHeight="1">
      <c r="C318" s="575"/>
      <c r="D318" s="576"/>
      <c r="E318" s="576"/>
      <c r="F318" s="575"/>
    </row>
    <row r="319" spans="2:6" s="493" customFormat="1" ht="20.25" customHeight="1">
      <c r="C319" s="575"/>
      <c r="D319" s="576"/>
      <c r="E319" s="576"/>
      <c r="F319" s="575"/>
    </row>
    <row r="320" spans="2:6" s="493" customFormat="1" ht="20.25" customHeight="1">
      <c r="C320" s="575"/>
      <c r="D320" s="576"/>
      <c r="E320" s="576"/>
      <c r="F320" s="575"/>
    </row>
    <row r="321" spans="2:5" s="493" customFormat="1"/>
    <row r="322" spans="2:5" s="493" customFormat="1">
      <c r="B322" s="494" t="s">
        <v>383</v>
      </c>
    </row>
    <row r="323" spans="2:5" s="493" customFormat="1"/>
    <row r="324" spans="2:5" s="493" customFormat="1" ht="30.75" customHeight="1">
      <c r="B324" s="314" t="s">
        <v>384</v>
      </c>
      <c r="C324" s="339" t="s">
        <v>290</v>
      </c>
      <c r="D324" s="288" t="s">
        <v>291</v>
      </c>
      <c r="E324" s="288" t="s">
        <v>292</v>
      </c>
    </row>
    <row r="325" spans="2:5" s="493" customFormat="1">
      <c r="B325" s="495" t="s">
        <v>491</v>
      </c>
      <c r="C325" s="496"/>
      <c r="D325" s="496"/>
      <c r="E325" s="497"/>
    </row>
    <row r="326" spans="2:5" s="493" customFormat="1">
      <c r="B326" s="498" t="s">
        <v>881</v>
      </c>
      <c r="C326" s="487">
        <v>5905309.5999999996</v>
      </c>
      <c r="D326" s="491">
        <v>15943942.85</v>
      </c>
      <c r="E326" s="491">
        <f>+D326-C326</f>
        <v>10038633.25</v>
      </c>
    </row>
    <row r="327" spans="2:5" s="493" customFormat="1">
      <c r="B327" s="498" t="s">
        <v>882</v>
      </c>
      <c r="C327" s="487">
        <v>502417.16</v>
      </c>
      <c r="D327" s="491">
        <v>472983.56</v>
      </c>
      <c r="E327" s="491">
        <f t="shared" ref="E327:E339" si="5">+D327-C327</f>
        <v>-29433.599999999977</v>
      </c>
    </row>
    <row r="328" spans="2:5" s="493" customFormat="1">
      <c r="B328" s="498" t="s">
        <v>883</v>
      </c>
      <c r="C328" s="487">
        <v>3791.97</v>
      </c>
      <c r="D328" s="491">
        <v>3792.06</v>
      </c>
      <c r="E328" s="491">
        <f t="shared" si="5"/>
        <v>9.0000000000145519E-2</v>
      </c>
    </row>
    <row r="329" spans="2:5" s="493" customFormat="1">
      <c r="B329" s="498" t="s">
        <v>884</v>
      </c>
      <c r="C329" s="487">
        <v>13277.21</v>
      </c>
      <c r="D329" s="491">
        <v>15340.5</v>
      </c>
      <c r="E329" s="491">
        <f t="shared" si="5"/>
        <v>2063.2900000000009</v>
      </c>
    </row>
    <row r="330" spans="2:5" s="493" customFormat="1">
      <c r="B330" s="498" t="s">
        <v>885</v>
      </c>
      <c r="C330" s="470">
        <v>5575.51</v>
      </c>
      <c r="D330" s="274">
        <v>3322.63</v>
      </c>
      <c r="E330" s="491">
        <f t="shared" si="5"/>
        <v>-2252.88</v>
      </c>
    </row>
    <row r="331" spans="2:5" s="493" customFormat="1">
      <c r="B331" s="470" t="s">
        <v>886</v>
      </c>
      <c r="C331" s="487">
        <v>2011583.19</v>
      </c>
      <c r="D331" s="491">
        <v>7900311.2699999996</v>
      </c>
      <c r="E331" s="491">
        <f t="shared" si="5"/>
        <v>5888728.0800000001</v>
      </c>
    </row>
    <row r="332" spans="2:5" s="493" customFormat="1">
      <c r="B332" s="470" t="s">
        <v>887</v>
      </c>
      <c r="C332" s="487">
        <v>857964.49</v>
      </c>
      <c r="D332" s="491">
        <v>1014903.04</v>
      </c>
      <c r="E332" s="491">
        <f t="shared" si="5"/>
        <v>156938.55000000005</v>
      </c>
    </row>
    <row r="333" spans="2:5" s="493" customFormat="1">
      <c r="B333" s="470" t="s">
        <v>888</v>
      </c>
      <c r="C333" s="487">
        <v>4082279.29</v>
      </c>
      <c r="D333" s="491">
        <v>3804181.5</v>
      </c>
      <c r="E333" s="491">
        <f t="shared" si="5"/>
        <v>-278097.79000000004</v>
      </c>
    </row>
    <row r="334" spans="2:5" s="493" customFormat="1">
      <c r="B334" s="470" t="s">
        <v>889</v>
      </c>
      <c r="C334" s="487">
        <v>832581.74</v>
      </c>
      <c r="D334" s="491">
        <v>730977.54</v>
      </c>
      <c r="E334" s="491">
        <f t="shared" si="5"/>
        <v>-101604.19999999995</v>
      </c>
    </row>
    <row r="335" spans="2:5" s="493" customFormat="1">
      <c r="B335" s="470" t="s">
        <v>890</v>
      </c>
      <c r="C335" s="487">
        <v>3445371.5</v>
      </c>
      <c r="D335" s="491">
        <v>92859.45</v>
      </c>
      <c r="E335" s="491">
        <f t="shared" si="5"/>
        <v>-3352512.05</v>
      </c>
    </row>
    <row r="336" spans="2:5" s="493" customFormat="1">
      <c r="B336" s="470" t="s">
        <v>891</v>
      </c>
      <c r="C336" s="487">
        <v>1581359.67</v>
      </c>
      <c r="D336" s="491">
        <v>1095081.78</v>
      </c>
      <c r="E336" s="491">
        <f t="shared" si="5"/>
        <v>-486277.8899999999</v>
      </c>
    </row>
    <row r="337" spans="1:5" s="493" customFormat="1">
      <c r="B337" s="470" t="s">
        <v>943</v>
      </c>
      <c r="C337" s="487">
        <v>665001.46</v>
      </c>
      <c r="D337" s="491">
        <v>6265714.5300000003</v>
      </c>
      <c r="E337" s="491">
        <f t="shared" si="5"/>
        <v>5600713.0700000003</v>
      </c>
    </row>
    <row r="338" spans="1:5" s="493" customFormat="1">
      <c r="B338" s="470" t="s">
        <v>925</v>
      </c>
      <c r="C338" s="487">
        <v>12000308.34</v>
      </c>
      <c r="D338" s="491">
        <v>351.68</v>
      </c>
      <c r="E338" s="491">
        <f t="shared" si="5"/>
        <v>-11999956.66</v>
      </c>
    </row>
    <row r="339" spans="1:5" s="493" customFormat="1">
      <c r="B339" s="470" t="s">
        <v>942</v>
      </c>
      <c r="C339" s="487">
        <v>0.05</v>
      </c>
      <c r="D339" s="491">
        <v>956444.12</v>
      </c>
      <c r="E339" s="491">
        <f t="shared" si="5"/>
        <v>956444.07</v>
      </c>
    </row>
    <row r="340" spans="1:5" s="493" customFormat="1">
      <c r="A340" s="620"/>
      <c r="B340" s="488"/>
      <c r="C340" s="489"/>
      <c r="D340" s="541"/>
      <c r="E340" s="491"/>
    </row>
    <row r="341" spans="1:5" s="493" customFormat="1" ht="21.75" customHeight="1">
      <c r="C341" s="619">
        <f>SUM(C326:C340)</f>
        <v>31906821.18</v>
      </c>
      <c r="D341" s="619">
        <f>SUM(D326:D340)</f>
        <v>38300206.509999998</v>
      </c>
      <c r="E341" s="619">
        <f>SUM(E326:E340)</f>
        <v>6393385.3299999982</v>
      </c>
    </row>
    <row r="342" spans="1:5" s="493" customFormat="1"/>
    <row r="343" spans="1:5" s="493" customFormat="1"/>
    <row r="344" spans="1:5" s="493" customFormat="1" ht="24" customHeight="1">
      <c r="B344" s="338" t="s">
        <v>385</v>
      </c>
      <c r="C344" s="673" t="s">
        <v>292</v>
      </c>
      <c r="D344" s="673" t="s">
        <v>301</v>
      </c>
      <c r="E344" s="29"/>
    </row>
    <row r="345" spans="1:5" s="493" customFormat="1">
      <c r="B345" s="508" t="s">
        <v>576</v>
      </c>
      <c r="C345" s="501"/>
      <c r="D345" s="500"/>
      <c r="E345" s="507"/>
    </row>
    <row r="346" spans="1:5" s="493" customFormat="1">
      <c r="B346" s="470" t="s">
        <v>577</v>
      </c>
      <c r="C346" s="569">
        <v>13854854.48</v>
      </c>
      <c r="D346" s="500"/>
      <c r="E346" s="507"/>
    </row>
    <row r="347" spans="1:5" s="493" customFormat="1">
      <c r="B347" s="508" t="s">
        <v>479</v>
      </c>
      <c r="C347" s="569"/>
      <c r="D347" s="500"/>
      <c r="E347" s="507"/>
    </row>
    <row r="348" spans="1:5" s="493" customFormat="1">
      <c r="B348" s="732" t="s">
        <v>944</v>
      </c>
      <c r="C348" s="569">
        <v>25179.09</v>
      </c>
      <c r="D348" s="500"/>
      <c r="E348" s="507"/>
    </row>
    <row r="349" spans="1:5" s="493" customFormat="1">
      <c r="B349" s="470" t="s">
        <v>991</v>
      </c>
      <c r="C349" s="569">
        <v>10092</v>
      </c>
      <c r="D349" s="500"/>
      <c r="E349" s="507"/>
    </row>
    <row r="350" spans="1:5" s="493" customFormat="1">
      <c r="B350" s="470" t="s">
        <v>992</v>
      </c>
      <c r="C350" s="569">
        <v>8282.4</v>
      </c>
      <c r="D350" s="500"/>
      <c r="E350" s="507"/>
    </row>
    <row r="351" spans="1:5" s="493" customFormat="1">
      <c r="B351" s="470"/>
      <c r="C351" s="569"/>
      <c r="D351" s="500"/>
      <c r="E351" s="507"/>
    </row>
    <row r="352" spans="1:5" s="493" customFormat="1">
      <c r="B352" s="470"/>
      <c r="C352" s="569"/>
      <c r="D352" s="500"/>
      <c r="E352" s="507"/>
    </row>
    <row r="353" spans="2:7" s="493" customFormat="1">
      <c r="B353" s="470"/>
      <c r="C353" s="569"/>
      <c r="D353" s="500"/>
      <c r="E353" s="507"/>
    </row>
    <row r="354" spans="2:7" s="493" customFormat="1">
      <c r="B354" s="470"/>
      <c r="C354" s="569"/>
      <c r="D354" s="500"/>
      <c r="E354" s="507"/>
    </row>
    <row r="355" spans="2:7" s="493" customFormat="1">
      <c r="B355" s="470"/>
      <c r="C355" s="569"/>
      <c r="D355" s="500"/>
      <c r="E355" s="507"/>
    </row>
    <row r="356" spans="2:7" s="493" customFormat="1">
      <c r="B356" s="470"/>
      <c r="C356" s="569"/>
      <c r="D356" s="500"/>
      <c r="E356" s="507"/>
    </row>
    <row r="357" spans="2:7" s="493" customFormat="1">
      <c r="B357" s="488"/>
      <c r="C357" s="487"/>
      <c r="D357" s="500"/>
      <c r="E357" s="507"/>
    </row>
    <row r="358" spans="2:7" s="493" customFormat="1" ht="18" customHeight="1">
      <c r="C358" s="573">
        <f>SUM(C345:C357)</f>
        <v>13898407.970000001</v>
      </c>
      <c r="D358" s="288"/>
      <c r="E358" s="29"/>
      <c r="F358" s="29"/>
      <c r="G358" s="29"/>
    </row>
    <row r="359" spans="2:7" s="493" customFormat="1">
      <c r="F359" s="29"/>
      <c r="G359" s="29"/>
    </row>
    <row r="360" spans="2:7" s="493" customFormat="1" ht="15">
      <c r="B360" s="7" t="s">
        <v>32</v>
      </c>
      <c r="F360" s="29"/>
      <c r="G360" s="29"/>
    </row>
    <row r="361" spans="2:7" s="493" customFormat="1">
      <c r="F361" s="29"/>
      <c r="G361" s="29"/>
    </row>
    <row r="362" spans="2:7" s="493" customFormat="1">
      <c r="F362" s="29"/>
      <c r="G362" s="29"/>
    </row>
    <row r="363" spans="2:7" s="493" customFormat="1">
      <c r="B363" s="494" t="s">
        <v>386</v>
      </c>
      <c r="F363" s="29"/>
      <c r="G363" s="29"/>
    </row>
    <row r="364" spans="2:7" s="493" customFormat="1" ht="12" customHeight="1">
      <c r="B364" s="494" t="s">
        <v>387</v>
      </c>
      <c r="F364" s="29"/>
      <c r="G364" s="29"/>
    </row>
    <row r="365" spans="2:7" s="493" customFormat="1" ht="13.5">
      <c r="B365" s="956"/>
      <c r="C365" s="956"/>
      <c r="D365" s="956"/>
      <c r="E365" s="956"/>
      <c r="F365" s="29"/>
      <c r="G365" s="29"/>
    </row>
    <row r="366" spans="2:7" s="493" customFormat="1">
      <c r="F366" s="29"/>
      <c r="G366" s="29"/>
    </row>
    <row r="367" spans="2:7" s="493" customFormat="1" ht="15">
      <c r="B367" s="953" t="s">
        <v>307</v>
      </c>
      <c r="C367" s="954"/>
      <c r="D367" s="954"/>
      <c r="E367" s="955"/>
      <c r="F367" s="29"/>
      <c r="G367" s="29"/>
    </row>
    <row r="368" spans="2:7" s="493" customFormat="1" ht="15">
      <c r="B368" s="950" t="s">
        <v>993</v>
      </c>
      <c r="C368" s="951"/>
      <c r="D368" s="951"/>
      <c r="E368" s="952"/>
      <c r="F368" s="29"/>
      <c r="G368" s="509"/>
    </row>
    <row r="369" spans="2:7" s="493" customFormat="1" ht="15">
      <c r="B369" s="947" t="s">
        <v>308</v>
      </c>
      <c r="C369" s="948"/>
      <c r="D369" s="948"/>
      <c r="E369" s="949"/>
      <c r="F369" s="29"/>
      <c r="G369" s="509"/>
    </row>
    <row r="370" spans="2:7" s="493" customFormat="1" ht="15">
      <c r="B370" s="973" t="s">
        <v>309</v>
      </c>
      <c r="C370" s="974"/>
      <c r="D370" s="689"/>
      <c r="E370" s="690">
        <v>50823165.789999999</v>
      </c>
      <c r="F370" s="29"/>
      <c r="G370" s="509"/>
    </row>
    <row r="371" spans="2:7" s="493" customFormat="1" ht="14.25">
      <c r="B371" s="972"/>
      <c r="C371" s="972"/>
      <c r="D371" s="691"/>
      <c r="E371" s="689"/>
      <c r="F371" s="29"/>
      <c r="G371" s="509"/>
    </row>
    <row r="372" spans="2:7" s="493" customFormat="1" ht="15">
      <c r="B372" s="945" t="s">
        <v>311</v>
      </c>
      <c r="C372" s="946"/>
      <c r="D372" s="692"/>
      <c r="E372" s="824">
        <f>SUM(D372:D377)</f>
        <v>38650</v>
      </c>
      <c r="F372" s="29"/>
      <c r="G372" s="29"/>
    </row>
    <row r="373" spans="2:7" s="493" customFormat="1" ht="15">
      <c r="B373" s="968" t="s">
        <v>312</v>
      </c>
      <c r="C373" s="969"/>
      <c r="D373" s="693" t="s">
        <v>310</v>
      </c>
      <c r="E373" s="694"/>
      <c r="F373" s="29"/>
      <c r="G373" s="29"/>
    </row>
    <row r="374" spans="2:7" s="493" customFormat="1" ht="15">
      <c r="B374" s="968" t="s">
        <v>313</v>
      </c>
      <c r="C374" s="969"/>
      <c r="D374" s="693" t="s">
        <v>310</v>
      </c>
      <c r="E374" s="694"/>
      <c r="F374" s="29"/>
      <c r="G374" s="29"/>
    </row>
    <row r="375" spans="2:7" s="493" customFormat="1" ht="15">
      <c r="B375" s="968" t="s">
        <v>314</v>
      </c>
      <c r="C375" s="969"/>
      <c r="D375" s="693" t="s">
        <v>310</v>
      </c>
      <c r="E375" s="694"/>
      <c r="F375" s="29"/>
      <c r="G375" s="29"/>
    </row>
    <row r="376" spans="2:7" s="493" customFormat="1" ht="15">
      <c r="B376" s="968" t="s">
        <v>315</v>
      </c>
      <c r="C376" s="969"/>
      <c r="D376" s="693" t="s">
        <v>310</v>
      </c>
      <c r="E376" s="694"/>
      <c r="F376" s="29"/>
      <c r="G376" s="29"/>
    </row>
    <row r="377" spans="2:7" s="493" customFormat="1" ht="15">
      <c r="B377" s="968" t="s">
        <v>316</v>
      </c>
      <c r="C377" s="969"/>
      <c r="D377" s="824">
        <v>38650</v>
      </c>
      <c r="E377" s="694"/>
      <c r="F377" s="509"/>
      <c r="G377" s="29"/>
    </row>
    <row r="378" spans="2:7" s="493" customFormat="1" ht="14.25">
      <c r="B378" s="972"/>
      <c r="C378" s="972"/>
      <c r="D378" s="691"/>
      <c r="E378" s="689"/>
      <c r="F378" s="29"/>
      <c r="G378" s="29"/>
    </row>
    <row r="379" spans="2:7" s="493" customFormat="1" ht="15">
      <c r="B379" s="945" t="s">
        <v>317</v>
      </c>
      <c r="C379" s="946"/>
      <c r="D379" s="692"/>
      <c r="E379" s="695">
        <f>SUM(D379:D383)</f>
        <v>0</v>
      </c>
      <c r="F379" s="509"/>
      <c r="G379" s="29"/>
    </row>
    <row r="380" spans="2:7" s="493" customFormat="1" ht="15">
      <c r="B380" s="968" t="s">
        <v>318</v>
      </c>
      <c r="C380" s="969"/>
      <c r="D380" s="693" t="s">
        <v>310</v>
      </c>
      <c r="E380" s="694"/>
      <c r="F380" s="29"/>
      <c r="G380" s="29"/>
    </row>
    <row r="381" spans="2:7" s="493" customFormat="1" ht="15">
      <c r="B381" s="968" t="s">
        <v>319</v>
      </c>
      <c r="C381" s="969"/>
      <c r="D381" s="693" t="s">
        <v>310</v>
      </c>
      <c r="E381" s="694"/>
      <c r="F381" s="29"/>
      <c r="G381" s="29"/>
    </row>
    <row r="382" spans="2:7" s="493" customFormat="1" ht="15">
      <c r="B382" s="968" t="s">
        <v>320</v>
      </c>
      <c r="C382" s="969"/>
      <c r="D382" s="693" t="s">
        <v>310</v>
      </c>
      <c r="E382" s="694"/>
      <c r="F382" s="29"/>
      <c r="G382" s="29"/>
    </row>
    <row r="383" spans="2:7" s="493" customFormat="1" ht="15">
      <c r="B383" s="970" t="s">
        <v>321</v>
      </c>
      <c r="C383" s="971"/>
      <c r="D383" s="693" t="s">
        <v>310</v>
      </c>
      <c r="E383" s="696"/>
      <c r="F383" s="29"/>
      <c r="G383" s="29"/>
    </row>
    <row r="384" spans="2:7" s="493" customFormat="1" ht="14.25">
      <c r="B384" s="972"/>
      <c r="C384" s="972"/>
      <c r="D384" s="689"/>
      <c r="E384" s="689"/>
      <c r="F384" s="29"/>
      <c r="G384" s="29"/>
    </row>
    <row r="385" spans="2:7" s="493" customFormat="1" ht="15">
      <c r="B385" s="966" t="s">
        <v>322</v>
      </c>
      <c r="C385" s="967"/>
      <c r="D385" s="689"/>
      <c r="E385" s="697">
        <f>+E370+E372-E379</f>
        <v>50861815.789999999</v>
      </c>
      <c r="F385" s="29"/>
      <c r="G385" s="509"/>
    </row>
    <row r="386" spans="2:7" s="493" customFormat="1">
      <c r="F386" s="596"/>
      <c r="G386" s="509"/>
    </row>
    <row r="387" spans="2:7" s="493" customFormat="1">
      <c r="F387" s="29"/>
      <c r="G387" s="29"/>
    </row>
    <row r="388" spans="2:7" s="493" customFormat="1">
      <c r="B388" s="963" t="s">
        <v>323</v>
      </c>
      <c r="C388" s="964"/>
      <c r="D388" s="964"/>
      <c r="E388" s="965"/>
      <c r="F388" s="29"/>
      <c r="G388" s="29"/>
    </row>
    <row r="389" spans="2:7" s="493" customFormat="1">
      <c r="B389" s="960" t="s">
        <v>993</v>
      </c>
      <c r="C389" s="961"/>
      <c r="D389" s="961"/>
      <c r="E389" s="962"/>
      <c r="F389" s="29"/>
      <c r="G389" s="29"/>
    </row>
    <row r="390" spans="2:7" s="493" customFormat="1">
      <c r="B390" s="957" t="s">
        <v>308</v>
      </c>
      <c r="C390" s="958"/>
      <c r="D390" s="958"/>
      <c r="E390" s="959"/>
      <c r="F390" s="29"/>
      <c r="G390" s="29"/>
    </row>
    <row r="391" spans="2:7" s="493" customFormat="1">
      <c r="B391" s="990" t="s">
        <v>324</v>
      </c>
      <c r="C391" s="991"/>
      <c r="D391" s="24"/>
      <c r="E391" s="686">
        <v>20977527.309999999</v>
      </c>
      <c r="F391" s="29"/>
      <c r="G391" s="29"/>
    </row>
    <row r="392" spans="2:7" s="493" customFormat="1">
      <c r="B392" s="944"/>
      <c r="C392" s="944"/>
      <c r="F392" s="29"/>
      <c r="G392" s="29"/>
    </row>
    <row r="393" spans="2:7" s="493" customFormat="1">
      <c r="B393" s="988" t="s">
        <v>325</v>
      </c>
      <c r="C393" s="989"/>
      <c r="D393" s="510"/>
      <c r="E393" s="512">
        <f>SUM(D393:D410)</f>
        <v>13898407.970000001</v>
      </c>
      <c r="F393" s="29"/>
      <c r="G393" s="29"/>
    </row>
    <row r="394" spans="2:7" s="493" customFormat="1">
      <c r="B394" s="986" t="s">
        <v>326</v>
      </c>
      <c r="C394" s="987"/>
      <c r="D394" s="824">
        <v>25179.09</v>
      </c>
      <c r="E394" s="513"/>
      <c r="F394" s="29"/>
      <c r="G394" s="29"/>
    </row>
    <row r="395" spans="2:7" s="493" customFormat="1">
      <c r="B395" s="986" t="s">
        <v>327</v>
      </c>
      <c r="C395" s="987"/>
      <c r="D395" s="608" t="s">
        <v>310</v>
      </c>
      <c r="E395" s="513"/>
      <c r="F395" s="29"/>
      <c r="G395" s="29"/>
    </row>
    <row r="396" spans="2:7" s="493" customFormat="1">
      <c r="B396" s="986" t="s">
        <v>328</v>
      </c>
      <c r="C396" s="987"/>
      <c r="D396" s="608" t="s">
        <v>310</v>
      </c>
      <c r="E396" s="513"/>
      <c r="F396" s="29"/>
      <c r="G396" s="29"/>
    </row>
    <row r="397" spans="2:7" s="493" customFormat="1">
      <c r="B397" s="986" t="s">
        <v>329</v>
      </c>
      <c r="C397" s="987"/>
      <c r="D397" s="608" t="s">
        <v>310</v>
      </c>
      <c r="E397" s="513"/>
      <c r="F397" s="29"/>
      <c r="G397" s="29"/>
    </row>
    <row r="398" spans="2:7" s="493" customFormat="1">
      <c r="B398" s="986" t="s">
        <v>330</v>
      </c>
      <c r="C398" s="987"/>
      <c r="D398" s="608" t="s">
        <v>310</v>
      </c>
      <c r="E398" s="513"/>
      <c r="F398" s="29"/>
      <c r="G398" s="509"/>
    </row>
    <row r="399" spans="2:7" s="493" customFormat="1">
      <c r="B399" s="986" t="s">
        <v>331</v>
      </c>
      <c r="C399" s="987"/>
      <c r="D399" s="824">
        <v>18374.400000000001</v>
      </c>
      <c r="E399" s="513"/>
      <c r="F399" s="29"/>
      <c r="G399" s="29"/>
    </row>
    <row r="400" spans="2:7" s="493" customFormat="1">
      <c r="B400" s="986" t="s">
        <v>332</v>
      </c>
      <c r="C400" s="987"/>
      <c r="D400" s="608" t="s">
        <v>310</v>
      </c>
      <c r="E400" s="513"/>
      <c r="F400" s="29"/>
      <c r="G400" s="509"/>
    </row>
    <row r="401" spans="2:8" s="493" customFormat="1">
      <c r="B401" s="986" t="s">
        <v>333</v>
      </c>
      <c r="C401" s="987"/>
      <c r="D401" s="608" t="s">
        <v>310</v>
      </c>
      <c r="E401" s="513"/>
      <c r="F401" s="29"/>
      <c r="G401" s="29"/>
    </row>
    <row r="402" spans="2:8" s="493" customFormat="1">
      <c r="B402" s="986" t="s">
        <v>334</v>
      </c>
      <c r="C402" s="987"/>
      <c r="D402" s="608" t="s">
        <v>310</v>
      </c>
      <c r="E402" s="513"/>
      <c r="F402" s="29"/>
      <c r="G402" s="509"/>
    </row>
    <row r="403" spans="2:8" s="493" customFormat="1">
      <c r="B403" s="986" t="s">
        <v>335</v>
      </c>
      <c r="C403" s="987"/>
      <c r="D403" s="824">
        <v>13854854.48</v>
      </c>
      <c r="E403" s="513"/>
      <c r="F403" s="509"/>
      <c r="G403" s="509"/>
    </row>
    <row r="404" spans="2:8" s="493" customFormat="1">
      <c r="B404" s="986" t="s">
        <v>336</v>
      </c>
      <c r="C404" s="987"/>
      <c r="D404" s="608" t="s">
        <v>310</v>
      </c>
      <c r="E404" s="513"/>
      <c r="F404" s="29"/>
      <c r="G404" s="509"/>
      <c r="H404" s="499"/>
    </row>
    <row r="405" spans="2:8" s="493" customFormat="1">
      <c r="B405" s="986" t="s">
        <v>337</v>
      </c>
      <c r="C405" s="987"/>
      <c r="D405" s="608" t="s">
        <v>310</v>
      </c>
      <c r="E405" s="513"/>
      <c r="F405" s="29"/>
      <c r="G405" s="509"/>
      <c r="H405" s="499"/>
    </row>
    <row r="406" spans="2:8" s="493" customFormat="1">
      <c r="B406" s="986" t="s">
        <v>338</v>
      </c>
      <c r="C406" s="987"/>
      <c r="D406" s="608" t="s">
        <v>310</v>
      </c>
      <c r="E406" s="513"/>
      <c r="F406" s="29"/>
      <c r="G406" s="514"/>
    </row>
    <row r="407" spans="2:8" s="493" customFormat="1">
      <c r="B407" s="986" t="s">
        <v>339</v>
      </c>
      <c r="C407" s="987"/>
      <c r="D407" s="608" t="s">
        <v>310</v>
      </c>
      <c r="E407" s="513"/>
      <c r="F407" s="29"/>
      <c r="G407" s="29"/>
    </row>
    <row r="408" spans="2:8" s="493" customFormat="1">
      <c r="B408" s="986" t="s">
        <v>340</v>
      </c>
      <c r="C408" s="987"/>
      <c r="D408" s="511" t="s">
        <v>310</v>
      </c>
      <c r="E408" s="513"/>
      <c r="F408" s="509"/>
      <c r="G408" s="29"/>
    </row>
    <row r="409" spans="2:8" s="493" customFormat="1" ht="12.75" customHeight="1">
      <c r="B409" s="986" t="s">
        <v>341</v>
      </c>
      <c r="C409" s="987"/>
      <c r="D409" s="511" t="s">
        <v>310</v>
      </c>
      <c r="E409" s="513"/>
      <c r="F409" s="29"/>
      <c r="G409" s="29"/>
    </row>
    <row r="410" spans="2:8" s="493" customFormat="1">
      <c r="B410" s="984" t="s">
        <v>342</v>
      </c>
      <c r="C410" s="985"/>
      <c r="D410" s="511" t="s">
        <v>310</v>
      </c>
      <c r="E410" s="513"/>
      <c r="F410" s="29"/>
      <c r="G410" s="29"/>
    </row>
    <row r="411" spans="2:8" s="493" customFormat="1">
      <c r="B411" s="944"/>
      <c r="C411" s="944"/>
      <c r="F411" s="29"/>
      <c r="G411" s="29"/>
    </row>
    <row r="412" spans="2:8" s="493" customFormat="1">
      <c r="B412" s="988" t="s">
        <v>343</v>
      </c>
      <c r="C412" s="989"/>
      <c r="D412" s="510"/>
      <c r="E412" s="512">
        <f>SUM(D412:D419)</f>
        <v>0</v>
      </c>
      <c r="F412" s="29"/>
      <c r="G412" s="29"/>
    </row>
    <row r="413" spans="2:8" s="493" customFormat="1">
      <c r="B413" s="986" t="s">
        <v>344</v>
      </c>
      <c r="C413" s="987"/>
      <c r="D413" s="511" t="s">
        <v>310</v>
      </c>
      <c r="E413" s="513"/>
      <c r="F413" s="29"/>
      <c r="G413" s="29"/>
    </row>
    <row r="414" spans="2:8" s="493" customFormat="1">
      <c r="B414" s="986" t="s">
        <v>120</v>
      </c>
      <c r="C414" s="987"/>
      <c r="D414" s="511" t="s">
        <v>310</v>
      </c>
      <c r="E414" s="513"/>
      <c r="F414" s="29"/>
      <c r="G414" s="29"/>
    </row>
    <row r="415" spans="2:8" s="493" customFormat="1">
      <c r="B415" s="986" t="s">
        <v>345</v>
      </c>
      <c r="C415" s="987"/>
      <c r="D415" s="511" t="s">
        <v>310</v>
      </c>
      <c r="E415" s="513"/>
      <c r="F415" s="29"/>
      <c r="G415" s="29"/>
    </row>
    <row r="416" spans="2:8" s="493" customFormat="1">
      <c r="B416" s="986" t="s">
        <v>346</v>
      </c>
      <c r="C416" s="987"/>
      <c r="D416" s="511" t="s">
        <v>310</v>
      </c>
      <c r="E416" s="513"/>
      <c r="F416" s="29"/>
      <c r="G416" s="29"/>
    </row>
    <row r="417" spans="2:7" s="493" customFormat="1">
      <c r="B417" s="986" t="s">
        <v>347</v>
      </c>
      <c r="C417" s="987"/>
      <c r="D417" s="511" t="s">
        <v>310</v>
      </c>
      <c r="E417" s="513"/>
      <c r="F417" s="29"/>
      <c r="G417" s="509"/>
    </row>
    <row r="418" spans="2:7" s="493" customFormat="1">
      <c r="B418" s="986" t="s">
        <v>123</v>
      </c>
      <c r="C418" s="987"/>
      <c r="D418" s="511" t="s">
        <v>310</v>
      </c>
      <c r="E418" s="513"/>
      <c r="F418" s="29"/>
      <c r="G418" s="29"/>
    </row>
    <row r="419" spans="2:7" s="493" customFormat="1">
      <c r="B419" s="984" t="s">
        <v>348</v>
      </c>
      <c r="C419" s="985"/>
      <c r="D419" s="511"/>
      <c r="E419" s="513"/>
      <c r="F419" s="29"/>
      <c r="G419" s="29"/>
    </row>
    <row r="420" spans="2:7" s="493" customFormat="1">
      <c r="B420" s="983"/>
      <c r="C420" s="983"/>
      <c r="F420" s="29"/>
      <c r="G420" s="29"/>
    </row>
    <row r="421" spans="2:7" s="493" customFormat="1">
      <c r="B421" s="688" t="s">
        <v>349</v>
      </c>
      <c r="E421" s="687">
        <f>+E391-E393+E412</f>
        <v>7079119.339999998</v>
      </c>
      <c r="F421" s="509"/>
      <c r="G421" s="509"/>
    </row>
    <row r="422" spans="2:7" s="493" customFormat="1">
      <c r="F422" s="515"/>
      <c r="G422" s="596"/>
    </row>
    <row r="423" spans="2:7">
      <c r="F423" s="341"/>
      <c r="G423" s="69"/>
    </row>
    <row r="424" spans="2:7">
      <c r="F424" s="33"/>
      <c r="G424" s="33"/>
    </row>
    <row r="425" spans="2:7">
      <c r="B425" s="982" t="s">
        <v>389</v>
      </c>
      <c r="C425" s="982"/>
      <c r="D425" s="982"/>
      <c r="E425" s="982"/>
      <c r="F425" s="982"/>
      <c r="G425" s="33"/>
    </row>
    <row r="426" spans="2:7">
      <c r="B426" s="23"/>
      <c r="C426" s="23"/>
      <c r="D426" s="23"/>
      <c r="E426" s="23"/>
      <c r="F426" s="23"/>
      <c r="G426" s="33"/>
    </row>
    <row r="427" spans="2:7">
      <c r="B427" s="23"/>
      <c r="C427" s="23"/>
      <c r="D427" s="23"/>
      <c r="E427" s="23"/>
      <c r="F427" s="23"/>
      <c r="G427" s="33"/>
    </row>
    <row r="428" spans="2:7" ht="21" customHeight="1">
      <c r="B428" s="314" t="s">
        <v>390</v>
      </c>
      <c r="C428" s="315" t="s">
        <v>290</v>
      </c>
      <c r="D428" s="337" t="s">
        <v>291</v>
      </c>
      <c r="E428" s="337" t="s">
        <v>292</v>
      </c>
      <c r="F428" s="33"/>
      <c r="G428" s="33"/>
    </row>
    <row r="429" spans="2:7">
      <c r="B429" s="289" t="s">
        <v>492</v>
      </c>
      <c r="C429" s="342">
        <v>0</v>
      </c>
      <c r="D429" s="340"/>
      <c r="E429" s="340"/>
      <c r="F429" s="33"/>
      <c r="G429" s="33"/>
    </row>
    <row r="430" spans="2:7">
      <c r="B430" s="291"/>
      <c r="C430" s="343">
        <v>0</v>
      </c>
      <c r="D430" s="303"/>
      <c r="E430" s="303"/>
      <c r="F430" s="33"/>
      <c r="G430" s="33"/>
    </row>
    <row r="431" spans="2:7">
      <c r="B431" s="17"/>
      <c r="C431" s="22">
        <v>0</v>
      </c>
      <c r="D431" s="21">
        <v>0</v>
      </c>
      <c r="E431" s="21">
        <v>0</v>
      </c>
      <c r="F431" s="33"/>
      <c r="G431" s="33"/>
    </row>
    <row r="432" spans="2:7" ht="21" customHeight="1">
      <c r="C432" s="288">
        <f>SUM(C430:C431)</f>
        <v>0</v>
      </c>
      <c r="D432" s="288">
        <f>SUM(D430:D431)</f>
        <v>0</v>
      </c>
      <c r="E432" s="288">
        <f>SUM(E430:E431)</f>
        <v>0</v>
      </c>
      <c r="F432" s="33"/>
      <c r="G432" s="33"/>
    </row>
    <row r="433" spans="2:7">
      <c r="F433" s="33"/>
      <c r="G433" s="33"/>
    </row>
    <row r="434" spans="2:7">
      <c r="F434" s="33"/>
      <c r="G434" s="33"/>
    </row>
    <row r="435" spans="2:7">
      <c r="B435" s="16" t="s">
        <v>76</v>
      </c>
      <c r="F435" s="33"/>
      <c r="G435" s="33"/>
    </row>
    <row r="436" spans="2:7" ht="12" customHeight="1">
      <c r="F436" s="33"/>
      <c r="G436" s="33"/>
    </row>
    <row r="437" spans="2:7">
      <c r="C437" s="268"/>
      <c r="D437" s="268"/>
      <c r="E437" s="268"/>
    </row>
    <row r="438" spans="2:7">
      <c r="B438" s="33"/>
      <c r="C438" s="273"/>
      <c r="D438" s="273"/>
      <c r="E438" s="273"/>
      <c r="F438" s="33"/>
    </row>
    <row r="439" spans="2:7">
      <c r="B439" s="33"/>
      <c r="C439" s="273"/>
      <c r="D439" s="273"/>
      <c r="E439" s="273"/>
      <c r="F439" s="33"/>
    </row>
    <row r="440" spans="2:7">
      <c r="B440" s="33"/>
      <c r="C440" s="33"/>
      <c r="D440" s="33"/>
      <c r="E440" s="33"/>
      <c r="F440" s="33"/>
      <c r="G440" s="33"/>
    </row>
    <row r="441" spans="2:7">
      <c r="B441" s="273"/>
      <c r="C441" s="273"/>
      <c r="D441" s="273"/>
      <c r="E441" s="273"/>
      <c r="F441" s="273"/>
      <c r="G441" s="273"/>
    </row>
    <row r="442" spans="2:7">
      <c r="B442" s="35"/>
      <c r="C442" s="33"/>
      <c r="D442" s="873"/>
      <c r="E442" s="873"/>
      <c r="F442" s="33"/>
      <c r="G442" s="344"/>
    </row>
    <row r="443" spans="2:7">
      <c r="B443" s="35"/>
      <c r="C443" s="33"/>
      <c r="D443" s="869"/>
      <c r="E443" s="869"/>
      <c r="F443" s="344"/>
      <c r="G443" s="345"/>
    </row>
    <row r="444" spans="2:7">
      <c r="B444" s="273"/>
      <c r="C444" s="273"/>
      <c r="D444" s="273"/>
      <c r="E444" s="273"/>
      <c r="F444" s="273"/>
      <c r="G444" s="268"/>
    </row>
    <row r="445" spans="2:7">
      <c r="B445" s="273"/>
      <c r="C445" s="273"/>
      <c r="D445" s="273"/>
      <c r="E445" s="273"/>
      <c r="F445" s="273"/>
      <c r="G445" s="268"/>
    </row>
    <row r="449" ht="12.75" customHeight="1"/>
    <row r="452" ht="12.75" customHeight="1"/>
  </sheetData>
  <mergeCells count="67">
    <mergeCell ref="B398:C398"/>
    <mergeCell ref="B400:C400"/>
    <mergeCell ref="B401:C401"/>
    <mergeCell ref="B407:C407"/>
    <mergeCell ref="B381:C381"/>
    <mergeCell ref="B402:C402"/>
    <mergeCell ref="B399:C399"/>
    <mergeCell ref="B406:C406"/>
    <mergeCell ref="B393:C393"/>
    <mergeCell ref="B391:C391"/>
    <mergeCell ref="D442:E442"/>
    <mergeCell ref="D443:E443"/>
    <mergeCell ref="B408:C408"/>
    <mergeCell ref="B411:C411"/>
    <mergeCell ref="B403:C403"/>
    <mergeCell ref="B404:C404"/>
    <mergeCell ref="B405:C405"/>
    <mergeCell ref="B409:C409"/>
    <mergeCell ref="B418:C418"/>
    <mergeCell ref="B413:C413"/>
    <mergeCell ref="D224:E224"/>
    <mergeCell ref="D232:E232"/>
    <mergeCell ref="B396:C396"/>
    <mergeCell ref="B395:C395"/>
    <mergeCell ref="B394:C394"/>
    <mergeCell ref="B372:C372"/>
    <mergeCell ref="B373:C373"/>
    <mergeCell ref="B374:C374"/>
    <mergeCell ref="D194:E194"/>
    <mergeCell ref="D75:E75"/>
    <mergeCell ref="D173:E173"/>
    <mergeCell ref="D180:E180"/>
    <mergeCell ref="B425:F425"/>
    <mergeCell ref="B420:C420"/>
    <mergeCell ref="B377:C377"/>
    <mergeCell ref="B419:C419"/>
    <mergeCell ref="B410:C410"/>
    <mergeCell ref="B371:C371"/>
    <mergeCell ref="B397:C397"/>
    <mergeCell ref="B414:C414"/>
    <mergeCell ref="B415:C415"/>
    <mergeCell ref="B416:C416"/>
    <mergeCell ref="B417:C417"/>
    <mergeCell ref="B412:C412"/>
    <mergeCell ref="A2:L2"/>
    <mergeCell ref="A3:L3"/>
    <mergeCell ref="A4:L4"/>
    <mergeCell ref="A9:L9"/>
    <mergeCell ref="D187:E187"/>
    <mergeCell ref="B365:E365"/>
    <mergeCell ref="B390:E390"/>
    <mergeCell ref="B389:E389"/>
    <mergeCell ref="B388:E388"/>
    <mergeCell ref="B385:C385"/>
    <mergeCell ref="B382:C382"/>
    <mergeCell ref="B383:C383"/>
    <mergeCell ref="B384:C384"/>
    <mergeCell ref="B370:C370"/>
    <mergeCell ref="B375:C375"/>
    <mergeCell ref="B378:C378"/>
    <mergeCell ref="B376:C376"/>
    <mergeCell ref="B380:C380"/>
    <mergeCell ref="B392:C392"/>
    <mergeCell ref="B379:C379"/>
    <mergeCell ref="B369:E369"/>
    <mergeCell ref="B368:E368"/>
    <mergeCell ref="B367:E367"/>
  </mergeCells>
  <dataValidations disablePrompts="1" count="4">
    <dataValidation allowBlank="1" showInputMessage="1" showErrorMessage="1" prompt="Saldo final del periodo que corresponde la cuenta pública presentada (mensual:  enero, febrero, marzo, etc.; trimestral: 1er, 2do, 3ro. o 4to.)." sqref="C135 C169 C176 C183"/>
    <dataValidation allowBlank="1" showInputMessage="1" showErrorMessage="1" prompt="Corresponde al número de la cuenta de acuerdo al Plan de Cuentas emitido por el CONAC (DOF 22/11/2010)." sqref="B135"/>
    <dataValidation allowBlank="1" showInputMessage="1" showErrorMessage="1" prompt="Características cualitativas significativas que les impacten financieramente." sqref="D135:E135 E169 E176 E183"/>
    <dataValidation allowBlank="1" showInputMessage="1" showErrorMessage="1" prompt="Especificar origen de dicho recurso: Federal, Estatal, Municipal, Particulares." sqref="D169 D176 D183"/>
  </dataValidations>
  <pageMargins left="0.46" right="0.70866141732283472" top="0.38" bottom="0.74803149606299213" header="0.31496062992125984" footer="0.31496062992125984"/>
  <pageSetup scale="35" fitToHeight="4" orientation="landscape" r:id="rId1"/>
  <headerFooter differentOddEven="1" differentFirst="1">
    <oddFooter>&amp;CPágina 11</oddFooter>
    <evenFooter>&amp;CPágina 10</evenFooter>
    <firstFooter>&amp;CPágina 9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64"/>
  <sheetViews>
    <sheetView tabSelected="1" workbookViewId="0">
      <selection activeCell="H31" sqref="H31"/>
    </sheetView>
  </sheetViews>
  <sheetFormatPr baseColWidth="10" defaultColWidth="11.42578125" defaultRowHeight="12.75"/>
  <cols>
    <col min="1" max="1" width="7.85546875" style="26" customWidth="1"/>
    <col min="2" max="3" width="3.7109375" style="567" customWidth="1"/>
    <col min="4" max="4" width="53.85546875" style="567" customWidth="1"/>
    <col min="5" max="10" width="21" style="567" customWidth="1"/>
    <col min="11" max="11" width="2" style="26" customWidth="1"/>
    <col min="12" max="16384" width="11.42578125" style="567"/>
  </cols>
  <sheetData>
    <row r="1" spans="1:10" ht="18.75" customHeight="1">
      <c r="B1" s="1009" t="s">
        <v>438</v>
      </c>
      <c r="C1" s="1010"/>
      <c r="D1" s="1010"/>
      <c r="E1" s="1010"/>
      <c r="F1" s="1010"/>
      <c r="G1" s="1010"/>
      <c r="H1" s="1010"/>
      <c r="I1" s="1010"/>
      <c r="J1" s="1011"/>
    </row>
    <row r="2" spans="1:10" ht="15" customHeight="1">
      <c r="B2" s="842"/>
      <c r="C2" s="840"/>
      <c r="D2" s="885" t="s">
        <v>452</v>
      </c>
      <c r="E2" s="885"/>
      <c r="F2" s="885"/>
      <c r="G2" s="885"/>
      <c r="H2" s="885"/>
      <c r="I2" s="885"/>
      <c r="J2" s="1012"/>
    </row>
    <row r="3" spans="1:10" ht="15" customHeight="1">
      <c r="B3" s="1013" t="s">
        <v>997</v>
      </c>
      <c r="C3" s="1014"/>
      <c r="D3" s="1014"/>
      <c r="E3" s="1014"/>
      <c r="F3" s="1014"/>
      <c r="G3" s="1014"/>
      <c r="H3" s="1014"/>
      <c r="I3" s="1014"/>
      <c r="J3" s="1015"/>
    </row>
    <row r="4" spans="1:10" s="26" customFormat="1" ht="8.25" customHeight="1">
      <c r="A4" s="346"/>
      <c r="B4" s="347"/>
      <c r="C4" s="347"/>
      <c r="D4" s="347"/>
      <c r="E4" s="33"/>
      <c r="F4" s="348"/>
      <c r="G4" s="348"/>
      <c r="H4" s="348"/>
      <c r="I4" s="348"/>
      <c r="J4" s="348"/>
    </row>
    <row r="5" spans="1:10" s="26" customFormat="1" ht="13.5" customHeight="1">
      <c r="A5" s="346"/>
      <c r="B5" s="140"/>
      <c r="D5" s="31" t="s">
        <v>350</v>
      </c>
      <c r="E5" s="32" t="s">
        <v>495</v>
      </c>
      <c r="F5" s="32"/>
      <c r="G5" s="32"/>
      <c r="H5" s="32"/>
      <c r="I5" s="32"/>
      <c r="J5" s="32"/>
    </row>
    <row r="6" spans="1:10" s="26" customFormat="1" ht="11.25" customHeight="1">
      <c r="A6" s="346"/>
      <c r="B6" s="346"/>
      <c r="C6" s="346"/>
      <c r="D6" s="346"/>
      <c r="F6" s="349"/>
      <c r="G6" s="349"/>
      <c r="H6" s="349"/>
      <c r="I6" s="349"/>
      <c r="J6" s="349"/>
    </row>
    <row r="7" spans="1:10" ht="12" customHeight="1">
      <c r="A7" s="350"/>
      <c r="B7" s="1006" t="s">
        <v>192</v>
      </c>
      <c r="C7" s="1006"/>
      <c r="D7" s="1006"/>
      <c r="E7" s="1006" t="s">
        <v>193</v>
      </c>
      <c r="F7" s="1006"/>
      <c r="G7" s="1006"/>
      <c r="H7" s="1006"/>
      <c r="I7" s="1006"/>
      <c r="J7" s="1005" t="s">
        <v>194</v>
      </c>
    </row>
    <row r="8" spans="1:10" ht="25.5">
      <c r="A8" s="346"/>
      <c r="B8" s="1006"/>
      <c r="C8" s="1006"/>
      <c r="D8" s="1006"/>
      <c r="E8" s="841" t="s">
        <v>195</v>
      </c>
      <c r="F8" s="351" t="s">
        <v>196</v>
      </c>
      <c r="G8" s="841" t="s">
        <v>197</v>
      </c>
      <c r="H8" s="841" t="s">
        <v>198</v>
      </c>
      <c r="I8" s="841" t="s">
        <v>199</v>
      </c>
      <c r="J8" s="1005"/>
    </row>
    <row r="9" spans="1:10" ht="12" customHeight="1">
      <c r="A9" s="346"/>
      <c r="B9" s="1006"/>
      <c r="C9" s="1006"/>
      <c r="D9" s="1006"/>
      <c r="E9" s="841" t="s">
        <v>200</v>
      </c>
      <c r="F9" s="841" t="s">
        <v>201</v>
      </c>
      <c r="G9" s="841" t="s">
        <v>202</v>
      </c>
      <c r="H9" s="841" t="s">
        <v>203</v>
      </c>
      <c r="I9" s="841" t="s">
        <v>204</v>
      </c>
      <c r="J9" s="841" t="s">
        <v>211</v>
      </c>
    </row>
    <row r="10" spans="1:10" ht="12" customHeight="1">
      <c r="A10" s="352"/>
      <c r="B10" s="353"/>
      <c r="C10" s="354"/>
      <c r="D10" s="355"/>
      <c r="E10" s="356"/>
      <c r="F10" s="357"/>
      <c r="G10" s="357"/>
      <c r="H10" s="357"/>
      <c r="I10" s="357"/>
      <c r="J10" s="357"/>
    </row>
    <row r="11" spans="1:10" ht="12" customHeight="1">
      <c r="A11" s="352"/>
      <c r="B11" s="1007" t="s">
        <v>82</v>
      </c>
      <c r="C11" s="994"/>
      <c r="D11" s="995"/>
      <c r="E11" s="358"/>
      <c r="F11" s="358"/>
      <c r="G11" s="358"/>
      <c r="H11" s="358"/>
      <c r="I11" s="358"/>
      <c r="J11" s="358"/>
    </row>
    <row r="12" spans="1:10" ht="12" customHeight="1">
      <c r="A12" s="352"/>
      <c r="B12" s="1007" t="s">
        <v>186</v>
      </c>
      <c r="C12" s="994"/>
      <c r="D12" s="995"/>
      <c r="E12" s="358"/>
      <c r="F12" s="358"/>
      <c r="G12" s="358"/>
      <c r="H12" s="358"/>
      <c r="I12" s="358"/>
      <c r="J12" s="358"/>
    </row>
    <row r="13" spans="1:10" ht="12" customHeight="1">
      <c r="A13" s="352"/>
      <c r="B13" s="1007" t="s">
        <v>86</v>
      </c>
      <c r="C13" s="994"/>
      <c r="D13" s="995"/>
      <c r="E13" s="358"/>
      <c r="F13" s="358"/>
      <c r="G13" s="358">
        <f t="shared" ref="G13:G16" si="0">+E13+F13</f>
        <v>0</v>
      </c>
      <c r="H13" s="358"/>
      <c r="I13" s="358"/>
      <c r="J13" s="358"/>
    </row>
    <row r="14" spans="1:10" ht="12" customHeight="1">
      <c r="A14" s="352"/>
      <c r="B14" s="1007" t="s">
        <v>88</v>
      </c>
      <c r="C14" s="994"/>
      <c r="D14" s="995"/>
      <c r="E14" s="358"/>
      <c r="F14" s="358"/>
      <c r="G14" s="358">
        <f t="shared" si="0"/>
        <v>0</v>
      </c>
      <c r="H14" s="358"/>
      <c r="I14" s="358"/>
      <c r="J14" s="358"/>
    </row>
    <row r="15" spans="1:10" ht="12" customHeight="1">
      <c r="A15" s="352"/>
      <c r="B15" s="1007" t="s">
        <v>205</v>
      </c>
      <c r="C15" s="994"/>
      <c r="D15" s="995"/>
      <c r="E15" s="358">
        <v>0</v>
      </c>
      <c r="F15" s="358">
        <v>0</v>
      </c>
      <c r="G15" s="358">
        <f t="shared" si="0"/>
        <v>0</v>
      </c>
      <c r="H15" s="358">
        <v>0</v>
      </c>
      <c r="I15" s="358">
        <v>0</v>
      </c>
      <c r="J15" s="358">
        <v>0</v>
      </c>
    </row>
    <row r="16" spans="1:10" ht="12" customHeight="1">
      <c r="A16" s="352"/>
      <c r="B16" s="1007" t="s">
        <v>206</v>
      </c>
      <c r="C16" s="994"/>
      <c r="D16" s="995"/>
      <c r="E16" s="358">
        <v>0</v>
      </c>
      <c r="F16" s="358">
        <v>0</v>
      </c>
      <c r="G16" s="358">
        <f t="shared" si="0"/>
        <v>0</v>
      </c>
      <c r="H16" s="358">
        <v>0</v>
      </c>
      <c r="I16" s="358">
        <v>0</v>
      </c>
      <c r="J16" s="358">
        <v>0</v>
      </c>
    </row>
    <row r="17" spans="1:10" ht="31.5" customHeight="1">
      <c r="A17" s="352"/>
      <c r="B17" s="1007" t="s">
        <v>1031</v>
      </c>
      <c r="C17" s="994"/>
      <c r="D17" s="995"/>
      <c r="E17" s="358">
        <v>419880</v>
      </c>
      <c r="F17" s="358">
        <v>261178.95</v>
      </c>
      <c r="G17" s="358">
        <f>+E17+F17</f>
        <v>681058.95</v>
      </c>
      <c r="H17" s="358">
        <v>161899.76</v>
      </c>
      <c r="I17" s="358">
        <v>161899.76</v>
      </c>
      <c r="J17" s="537">
        <f>I17-E17</f>
        <v>-257980.24</v>
      </c>
    </row>
    <row r="18" spans="1:10" ht="40.5" customHeight="1">
      <c r="A18" s="352"/>
      <c r="B18" s="1007" t="s">
        <v>1032</v>
      </c>
      <c r="C18" s="994"/>
      <c r="D18" s="995"/>
      <c r="E18" s="358">
        <v>0</v>
      </c>
      <c r="F18" s="358">
        <v>15556512</v>
      </c>
      <c r="G18" s="358">
        <f t="shared" ref="G18:G19" si="1">+E18+F18</f>
        <v>15556512</v>
      </c>
      <c r="H18" s="358">
        <v>4104130</v>
      </c>
      <c r="I18" s="358">
        <v>4104130</v>
      </c>
      <c r="J18" s="537">
        <f t="shared" ref="J18:J19" si="2">I18-E18</f>
        <v>4104130</v>
      </c>
    </row>
    <row r="19" spans="1:10" ht="27" customHeight="1">
      <c r="A19" s="360"/>
      <c r="B19" s="1007" t="s">
        <v>1033</v>
      </c>
      <c r="C19" s="994"/>
      <c r="D19" s="995"/>
      <c r="E19" s="487">
        <v>20211190.600000001</v>
      </c>
      <c r="F19" s="569">
        <v>62341964.210000001</v>
      </c>
      <c r="G19" s="358">
        <f t="shared" si="1"/>
        <v>82553154.810000002</v>
      </c>
      <c r="H19" s="358">
        <v>46557136.030000001</v>
      </c>
      <c r="I19" s="358">
        <v>46557136.030000001</v>
      </c>
      <c r="J19" s="537">
        <f t="shared" si="2"/>
        <v>26345945.43</v>
      </c>
    </row>
    <row r="20" spans="1:10" ht="12" customHeight="1">
      <c r="A20" s="352"/>
      <c r="B20" s="1007" t="s">
        <v>207</v>
      </c>
      <c r="C20" s="994"/>
      <c r="D20" s="995"/>
      <c r="E20" s="358"/>
      <c r="F20" s="358"/>
      <c r="G20" s="358"/>
      <c r="H20" s="358"/>
      <c r="I20" s="358"/>
      <c r="J20" s="358"/>
    </row>
    <row r="21" spans="1:10" ht="12" customHeight="1">
      <c r="A21" s="352"/>
      <c r="B21" s="361"/>
      <c r="C21" s="362"/>
      <c r="D21" s="363"/>
      <c r="E21" s="364"/>
      <c r="F21" s="365"/>
      <c r="G21" s="365"/>
      <c r="H21" s="365"/>
      <c r="I21" s="365"/>
      <c r="J21" s="365"/>
    </row>
    <row r="22" spans="1:10" ht="12" customHeight="1">
      <c r="A22" s="346"/>
      <c r="B22" s="366"/>
      <c r="C22" s="367"/>
      <c r="D22" s="368" t="s">
        <v>208</v>
      </c>
      <c r="E22" s="852">
        <f>+E17+E18+E19</f>
        <v>20631070.600000001</v>
      </c>
      <c r="F22" s="852">
        <f t="shared" ref="F22:I22" si="3">+F17+F18+F19</f>
        <v>78159655.159999996</v>
      </c>
      <c r="G22" s="852">
        <f t="shared" si="3"/>
        <v>98790725.760000005</v>
      </c>
      <c r="H22" s="852">
        <f t="shared" si="3"/>
        <v>50823165.789999999</v>
      </c>
      <c r="I22" s="852">
        <f t="shared" si="3"/>
        <v>50823165.789999999</v>
      </c>
      <c r="J22" s="1008">
        <f>+J17+J18+J19</f>
        <v>30192095.189999998</v>
      </c>
    </row>
    <row r="23" spans="1:10" ht="12" customHeight="1">
      <c r="A23" s="352"/>
      <c r="B23" s="369"/>
      <c r="C23" s="369"/>
      <c r="D23" s="369"/>
      <c r="E23" s="370"/>
      <c r="F23" s="370"/>
      <c r="G23" s="370"/>
      <c r="H23" s="998" t="s">
        <v>287</v>
      </c>
      <c r="I23" s="999"/>
      <c r="J23" s="997"/>
    </row>
    <row r="24" spans="1:10" ht="12" customHeight="1">
      <c r="A24" s="346"/>
      <c r="B24" s="346"/>
      <c r="C24" s="346"/>
      <c r="D24" s="346"/>
      <c r="E24" s="349"/>
      <c r="F24" s="349"/>
      <c r="G24" s="349"/>
      <c r="H24" s="349"/>
      <c r="I24" s="349"/>
      <c r="J24" s="349"/>
    </row>
    <row r="25" spans="1:10" ht="12" customHeight="1">
      <c r="A25" s="346"/>
      <c r="B25" s="1005" t="s">
        <v>209</v>
      </c>
      <c r="C25" s="1005"/>
      <c r="D25" s="1005"/>
      <c r="E25" s="1006" t="s">
        <v>193</v>
      </c>
      <c r="F25" s="1006"/>
      <c r="G25" s="1006"/>
      <c r="H25" s="1006"/>
      <c r="I25" s="1006"/>
      <c r="J25" s="1005" t="s">
        <v>194</v>
      </c>
    </row>
    <row r="26" spans="1:10" ht="25.5">
      <c r="A26" s="346"/>
      <c r="B26" s="1005"/>
      <c r="C26" s="1005"/>
      <c r="D26" s="1005"/>
      <c r="E26" s="841" t="s">
        <v>195</v>
      </c>
      <c r="F26" s="351" t="s">
        <v>196</v>
      </c>
      <c r="G26" s="841" t="s">
        <v>197</v>
      </c>
      <c r="H26" s="841" t="s">
        <v>198</v>
      </c>
      <c r="I26" s="841" t="s">
        <v>199</v>
      </c>
      <c r="J26" s="1005"/>
    </row>
    <row r="27" spans="1:10" ht="12" customHeight="1">
      <c r="A27" s="346"/>
      <c r="B27" s="1005"/>
      <c r="C27" s="1005"/>
      <c r="D27" s="1005"/>
      <c r="E27" s="841" t="s">
        <v>200</v>
      </c>
      <c r="F27" s="841" t="s">
        <v>201</v>
      </c>
      <c r="G27" s="841" t="s">
        <v>202</v>
      </c>
      <c r="H27" s="841" t="s">
        <v>203</v>
      </c>
      <c r="I27" s="841" t="s">
        <v>204</v>
      </c>
      <c r="J27" s="858" t="s">
        <v>211</v>
      </c>
    </row>
    <row r="28" spans="1:10" ht="12" customHeight="1">
      <c r="A28" s="352"/>
      <c r="B28" s="843" t="s">
        <v>1034</v>
      </c>
      <c r="C28" s="371"/>
      <c r="D28" s="274"/>
      <c r="E28" s="844">
        <f>SUM(E29:E36)</f>
        <v>0</v>
      </c>
      <c r="F28" s="844">
        <f>SUM(F29:F36)</f>
        <v>15556512</v>
      </c>
      <c r="G28" s="844">
        <f t="shared" ref="G28:I28" si="4">SUM(G29:G36)</f>
        <v>15556512</v>
      </c>
      <c r="H28" s="844">
        <f t="shared" si="4"/>
        <v>4104130</v>
      </c>
      <c r="I28" s="855">
        <f t="shared" si="4"/>
        <v>4104130</v>
      </c>
      <c r="J28" s="844">
        <f>+I28-E28</f>
        <v>4104130</v>
      </c>
    </row>
    <row r="29" spans="1:10" ht="12" customHeight="1">
      <c r="A29" s="352"/>
      <c r="B29" s="359"/>
      <c r="C29" s="994" t="s">
        <v>82</v>
      </c>
      <c r="D29" s="995"/>
      <c r="E29" s="372"/>
      <c r="F29" s="372"/>
      <c r="G29" s="372">
        <f>+E29+F29</f>
        <v>0</v>
      </c>
      <c r="H29" s="372"/>
      <c r="I29" s="856"/>
      <c r="J29" s="372">
        <f t="shared" ref="J29:J46" si="5">+I29-E29</f>
        <v>0</v>
      </c>
    </row>
    <row r="30" spans="1:10" ht="12" customHeight="1">
      <c r="A30" s="352"/>
      <c r="B30" s="359"/>
      <c r="C30" s="994" t="s">
        <v>186</v>
      </c>
      <c r="D30" s="995"/>
      <c r="E30" s="372"/>
      <c r="F30" s="372"/>
      <c r="G30" s="372">
        <f t="shared" ref="G30:G46" si="6">+E30+F30</f>
        <v>0</v>
      </c>
      <c r="H30" s="372"/>
      <c r="I30" s="856"/>
      <c r="J30" s="372">
        <f t="shared" si="5"/>
        <v>0</v>
      </c>
    </row>
    <row r="31" spans="1:10" ht="12" customHeight="1">
      <c r="A31" s="352"/>
      <c r="B31" s="359"/>
      <c r="C31" s="994" t="s">
        <v>86</v>
      </c>
      <c r="D31" s="995"/>
      <c r="E31" s="358"/>
      <c r="F31" s="358"/>
      <c r="G31" s="372">
        <f t="shared" si="6"/>
        <v>0</v>
      </c>
      <c r="H31" s="358"/>
      <c r="I31" s="531"/>
      <c r="J31" s="358">
        <f t="shared" si="5"/>
        <v>0</v>
      </c>
    </row>
    <row r="32" spans="1:10" ht="12" customHeight="1">
      <c r="A32" s="352"/>
      <c r="B32" s="359"/>
      <c r="C32" s="994" t="s">
        <v>88</v>
      </c>
      <c r="D32" s="995"/>
      <c r="E32" s="358"/>
      <c r="F32" s="358">
        <v>0</v>
      </c>
      <c r="G32" s="372">
        <f t="shared" si="6"/>
        <v>0</v>
      </c>
      <c r="H32" s="358"/>
      <c r="I32" s="531"/>
      <c r="J32" s="358">
        <f t="shared" si="5"/>
        <v>0</v>
      </c>
    </row>
    <row r="33" spans="1:10" ht="12" customHeight="1">
      <c r="A33" s="352"/>
      <c r="B33" s="359"/>
      <c r="C33" s="994" t="s">
        <v>205</v>
      </c>
      <c r="D33" s="995"/>
      <c r="E33" s="372"/>
      <c r="F33" s="372"/>
      <c r="G33" s="372">
        <f t="shared" si="6"/>
        <v>0</v>
      </c>
      <c r="H33" s="372"/>
      <c r="I33" s="856"/>
      <c r="J33" s="372">
        <f t="shared" si="5"/>
        <v>0</v>
      </c>
    </row>
    <row r="34" spans="1:10" ht="12" customHeight="1">
      <c r="A34" s="352"/>
      <c r="B34" s="359"/>
      <c r="C34" s="1000" t="s">
        <v>206</v>
      </c>
      <c r="D34" s="1001"/>
      <c r="E34" s="845"/>
      <c r="F34" s="845"/>
      <c r="G34" s="372">
        <f t="shared" si="6"/>
        <v>0</v>
      </c>
      <c r="H34" s="845"/>
      <c r="I34" s="857"/>
      <c r="J34" s="845">
        <f t="shared" si="5"/>
        <v>0</v>
      </c>
    </row>
    <row r="35" spans="1:10" ht="37.5" customHeight="1">
      <c r="A35" s="352"/>
      <c r="B35" s="359"/>
      <c r="C35" s="994" t="s">
        <v>1035</v>
      </c>
      <c r="D35" s="995"/>
      <c r="E35" s="372">
        <v>0</v>
      </c>
      <c r="F35" s="358">
        <f>+F18</f>
        <v>15556512</v>
      </c>
      <c r="G35" s="372">
        <f t="shared" si="6"/>
        <v>15556512</v>
      </c>
      <c r="H35" s="358">
        <f t="shared" ref="H35:I35" si="7">+H18</f>
        <v>4104130</v>
      </c>
      <c r="I35" s="358">
        <f t="shared" si="7"/>
        <v>4104130</v>
      </c>
      <c r="J35" s="358">
        <f t="shared" si="5"/>
        <v>4104130</v>
      </c>
    </row>
    <row r="36" spans="1:10" ht="26.25" customHeight="1">
      <c r="A36" s="352"/>
      <c r="B36" s="359"/>
      <c r="C36" s="994" t="s">
        <v>1033</v>
      </c>
      <c r="D36" s="995"/>
      <c r="E36" s="358">
        <v>0</v>
      </c>
      <c r="F36" s="358">
        <v>0</v>
      </c>
      <c r="G36" s="372">
        <f t="shared" si="6"/>
        <v>0</v>
      </c>
      <c r="H36" s="358">
        <v>0</v>
      </c>
      <c r="I36" s="531">
        <v>0</v>
      </c>
      <c r="J36" s="358">
        <f t="shared" si="5"/>
        <v>0</v>
      </c>
    </row>
    <row r="37" spans="1:10" ht="12" customHeight="1">
      <c r="A37" s="352"/>
      <c r="B37" s="359"/>
      <c r="C37" s="273"/>
      <c r="D37" s="609"/>
      <c r="E37" s="358"/>
      <c r="F37" s="358"/>
      <c r="G37" s="372">
        <f t="shared" si="6"/>
        <v>0</v>
      </c>
      <c r="H37" s="358"/>
      <c r="I37" s="531"/>
      <c r="J37" s="358">
        <f t="shared" si="5"/>
        <v>0</v>
      </c>
    </row>
    <row r="38" spans="1:10" ht="55.5" customHeight="1">
      <c r="A38" s="352"/>
      <c r="B38" s="1002" t="s">
        <v>1036</v>
      </c>
      <c r="C38" s="1003"/>
      <c r="D38" s="1004"/>
      <c r="E38" s="372">
        <f>+E39+E40+E41+E42</f>
        <v>20631070.600000001</v>
      </c>
      <c r="F38" s="372">
        <f t="shared" ref="F38:I38" si="8">+F39+F40+F41+F42</f>
        <v>62603143.160000004</v>
      </c>
      <c r="G38" s="372">
        <f t="shared" si="6"/>
        <v>83234213.760000005</v>
      </c>
      <c r="H38" s="372">
        <f t="shared" si="8"/>
        <v>46719035.789999999</v>
      </c>
      <c r="I38" s="856">
        <f t="shared" si="8"/>
        <v>46719035.789999999</v>
      </c>
      <c r="J38" s="372">
        <f t="shared" si="5"/>
        <v>26087965.189999998</v>
      </c>
    </row>
    <row r="39" spans="1:10" ht="12" customHeight="1">
      <c r="A39" s="352"/>
      <c r="B39" s="843"/>
      <c r="C39" s="994" t="s">
        <v>186</v>
      </c>
      <c r="D39" s="995"/>
      <c r="E39" s="358"/>
      <c r="F39" s="358"/>
      <c r="G39" s="372">
        <f t="shared" si="6"/>
        <v>0</v>
      </c>
      <c r="H39" s="358"/>
      <c r="I39" s="531"/>
      <c r="J39" s="358">
        <f t="shared" si="5"/>
        <v>0</v>
      </c>
    </row>
    <row r="40" spans="1:10" ht="12" customHeight="1">
      <c r="A40" s="352"/>
      <c r="B40" s="843"/>
      <c r="C40" s="994" t="s">
        <v>205</v>
      </c>
      <c r="D40" s="995"/>
      <c r="E40" s="358"/>
      <c r="F40" s="358"/>
      <c r="G40" s="372">
        <f t="shared" si="6"/>
        <v>0</v>
      </c>
      <c r="H40" s="358"/>
      <c r="I40" s="531"/>
      <c r="J40" s="358">
        <f t="shared" si="5"/>
        <v>0</v>
      </c>
    </row>
    <row r="41" spans="1:10" ht="27" customHeight="1">
      <c r="A41" s="352"/>
      <c r="B41" s="359"/>
      <c r="C41" s="994" t="s">
        <v>1037</v>
      </c>
      <c r="D41" s="995"/>
      <c r="E41" s="358">
        <f>+E17</f>
        <v>419880</v>
      </c>
      <c r="F41" s="358">
        <f>+F17</f>
        <v>261178.95</v>
      </c>
      <c r="G41" s="372">
        <f t="shared" si="6"/>
        <v>681058.95</v>
      </c>
      <c r="H41" s="358">
        <f t="shared" ref="H41:I41" si="9">+H17</f>
        <v>161899.76</v>
      </c>
      <c r="I41" s="358">
        <f t="shared" si="9"/>
        <v>161899.76</v>
      </c>
      <c r="J41" s="358">
        <f t="shared" si="5"/>
        <v>-257980.24</v>
      </c>
    </row>
    <row r="42" spans="1:10" ht="25.5" customHeight="1">
      <c r="A42" s="352"/>
      <c r="B42" s="359"/>
      <c r="C42" s="994" t="s">
        <v>1038</v>
      </c>
      <c r="D42" s="995"/>
      <c r="E42" s="358">
        <f>+E19</f>
        <v>20211190.600000001</v>
      </c>
      <c r="F42" s="358">
        <f>+F19</f>
        <v>62341964.210000001</v>
      </c>
      <c r="G42" s="372">
        <f t="shared" si="6"/>
        <v>82553154.810000002</v>
      </c>
      <c r="H42" s="358">
        <f t="shared" ref="H42:I42" si="10">+H19</f>
        <v>46557136.030000001</v>
      </c>
      <c r="I42" s="358">
        <f t="shared" si="10"/>
        <v>46557136.030000001</v>
      </c>
      <c r="J42" s="358">
        <f t="shared" si="5"/>
        <v>26345945.43</v>
      </c>
    </row>
    <row r="43" spans="1:10" ht="12" customHeight="1">
      <c r="A43" s="352"/>
      <c r="B43" s="846"/>
      <c r="C43" s="533"/>
      <c r="D43" s="847"/>
      <c r="E43" s="358"/>
      <c r="F43" s="358"/>
      <c r="G43" s="372">
        <f t="shared" si="6"/>
        <v>0</v>
      </c>
      <c r="H43" s="358"/>
      <c r="I43" s="531"/>
      <c r="J43" s="358">
        <f t="shared" si="5"/>
        <v>0</v>
      </c>
    </row>
    <row r="44" spans="1:10" ht="12" customHeight="1">
      <c r="A44" s="352"/>
      <c r="B44" s="843" t="s">
        <v>1039</v>
      </c>
      <c r="C44" s="848"/>
      <c r="D44" s="609"/>
      <c r="E44" s="358"/>
      <c r="F44" s="358"/>
      <c r="G44" s="372">
        <f t="shared" si="6"/>
        <v>0</v>
      </c>
      <c r="H44" s="358"/>
      <c r="I44" s="531"/>
      <c r="J44" s="358">
        <f t="shared" si="5"/>
        <v>0</v>
      </c>
    </row>
    <row r="45" spans="1:10" ht="12" customHeight="1">
      <c r="A45" s="352"/>
      <c r="B45" s="359"/>
      <c r="C45" s="994" t="s">
        <v>207</v>
      </c>
      <c r="D45" s="995"/>
      <c r="E45" s="358">
        <v>0</v>
      </c>
      <c r="F45" s="358">
        <v>0</v>
      </c>
      <c r="G45" s="372">
        <f t="shared" si="6"/>
        <v>0</v>
      </c>
      <c r="H45" s="358">
        <v>0</v>
      </c>
      <c r="I45" s="531">
        <v>0</v>
      </c>
      <c r="J45" s="358">
        <f t="shared" si="5"/>
        <v>0</v>
      </c>
    </row>
    <row r="46" spans="1:10" ht="12" customHeight="1">
      <c r="A46" s="352"/>
      <c r="B46" s="361"/>
      <c r="C46" s="362"/>
      <c r="D46" s="363"/>
      <c r="E46" s="365"/>
      <c r="F46" s="365"/>
      <c r="G46" s="372">
        <f t="shared" si="6"/>
        <v>0</v>
      </c>
      <c r="H46" s="365"/>
      <c r="I46" s="610"/>
      <c r="J46" s="365">
        <f t="shared" si="5"/>
        <v>0</v>
      </c>
    </row>
    <row r="47" spans="1:10" ht="12" customHeight="1">
      <c r="A47" s="346"/>
      <c r="B47" s="849"/>
      <c r="C47" s="850"/>
      <c r="D47" s="851" t="s">
        <v>208</v>
      </c>
      <c r="E47" s="852">
        <f>+E28+E38</f>
        <v>20631070.600000001</v>
      </c>
      <c r="F47" s="852">
        <f t="shared" ref="F47:I47" si="11">+F28+F38</f>
        <v>78159655.159999996</v>
      </c>
      <c r="G47" s="852">
        <f t="shared" si="11"/>
        <v>98790725.760000005</v>
      </c>
      <c r="H47" s="852">
        <f t="shared" si="11"/>
        <v>50823165.789999999</v>
      </c>
      <c r="I47" s="852">
        <f t="shared" si="11"/>
        <v>50823165.789999999</v>
      </c>
      <c r="J47" s="996">
        <f>+J28+J38</f>
        <v>30192095.189999998</v>
      </c>
    </row>
    <row r="48" spans="1:10">
      <c r="A48" s="352"/>
      <c r="B48" s="26" t="s">
        <v>76</v>
      </c>
      <c r="F48" s="370"/>
      <c r="G48" s="370"/>
      <c r="H48" s="998" t="s">
        <v>287</v>
      </c>
      <c r="I48" s="999"/>
      <c r="J48" s="997"/>
    </row>
    <row r="49" spans="1:12">
      <c r="A49" s="352"/>
      <c r="B49" s="992"/>
      <c r="C49" s="992"/>
      <c r="D49" s="992"/>
      <c r="E49" s="992"/>
      <c r="F49" s="992"/>
      <c r="G49" s="992"/>
      <c r="H49" s="992"/>
      <c r="I49" s="992"/>
      <c r="J49" s="992"/>
    </row>
    <row r="50" spans="1:12">
      <c r="B50" s="16" t="s">
        <v>210</v>
      </c>
      <c r="C50" s="16"/>
      <c r="D50" s="16"/>
      <c r="E50" s="16"/>
      <c r="F50" s="16"/>
      <c r="G50" s="16"/>
      <c r="H50" s="16"/>
      <c r="I50" s="16"/>
      <c r="J50" s="16"/>
    </row>
    <row r="51" spans="1:12">
      <c r="B51" s="26"/>
      <c r="C51" s="26"/>
      <c r="D51" s="26"/>
      <c r="E51" s="26"/>
      <c r="F51" s="853"/>
      <c r="G51" s="26"/>
      <c r="H51" s="26"/>
      <c r="I51" s="26"/>
      <c r="J51" s="26"/>
    </row>
    <row r="52" spans="1:12">
      <c r="B52" s="26"/>
      <c r="C52" s="26"/>
      <c r="D52" s="26"/>
      <c r="E52" s="607"/>
      <c r="F52" s="607"/>
      <c r="G52" s="607"/>
      <c r="H52" s="607"/>
      <c r="I52" s="607"/>
      <c r="J52" s="607"/>
    </row>
    <row r="53" spans="1:12">
      <c r="F53" s="853"/>
      <c r="G53" s="859"/>
      <c r="H53" s="859"/>
      <c r="I53" s="859"/>
      <c r="J53" s="859"/>
      <c r="K53" s="33"/>
    </row>
    <row r="54" spans="1:12">
      <c r="D54" s="273"/>
      <c r="E54" s="853"/>
      <c r="F54" s="853"/>
      <c r="G54" s="859"/>
      <c r="H54" s="859"/>
      <c r="I54" s="859"/>
      <c r="J54" s="859"/>
      <c r="K54" s="33"/>
    </row>
    <row r="55" spans="1:12">
      <c r="D55" s="854"/>
      <c r="E55" s="854"/>
      <c r="F55" s="215"/>
      <c r="G55" s="215"/>
      <c r="H55" s="896"/>
      <c r="I55" s="896"/>
      <c r="J55" s="896"/>
      <c r="K55" s="896"/>
    </row>
    <row r="56" spans="1:12" ht="12" customHeight="1">
      <c r="D56" s="854"/>
      <c r="E56" s="854"/>
      <c r="F56" s="219"/>
      <c r="G56" s="219"/>
      <c r="H56" s="993"/>
      <c r="I56" s="993"/>
      <c r="J56" s="993"/>
      <c r="K56" s="993"/>
    </row>
    <row r="58" spans="1:12">
      <c r="E58" s="853"/>
      <c r="F58" s="853"/>
      <c r="G58" s="853"/>
      <c r="H58" s="853"/>
      <c r="I58" s="853"/>
      <c r="J58" s="853"/>
    </row>
    <row r="59" spans="1:12">
      <c r="E59" s="853"/>
      <c r="F59" s="853"/>
      <c r="G59" s="853"/>
      <c r="H59" s="853"/>
      <c r="I59" s="853"/>
      <c r="J59" s="853"/>
      <c r="L59" s="480"/>
    </row>
    <row r="60" spans="1:12">
      <c r="E60" s="853"/>
      <c r="F60" s="853"/>
      <c r="G60" s="853"/>
      <c r="H60" s="853"/>
      <c r="I60" s="853"/>
      <c r="J60" s="853"/>
    </row>
    <row r="62" spans="1:12">
      <c r="E62" s="853"/>
      <c r="F62" s="853"/>
      <c r="G62" s="853"/>
      <c r="H62" s="853"/>
      <c r="I62" s="853"/>
      <c r="J62" s="853"/>
    </row>
    <row r="63" spans="1:12">
      <c r="E63" s="853"/>
      <c r="F63" s="853"/>
      <c r="G63" s="853"/>
      <c r="H63" s="853"/>
      <c r="I63" s="853"/>
      <c r="J63" s="853"/>
    </row>
    <row r="64" spans="1:12">
      <c r="E64" s="853"/>
      <c r="F64" s="853"/>
      <c r="G64" s="853"/>
      <c r="H64" s="853"/>
      <c r="I64" s="853"/>
      <c r="J64" s="853"/>
      <c r="K64" s="853">
        <v>0</v>
      </c>
    </row>
  </sheetData>
  <mergeCells count="40">
    <mergeCell ref="B16:D16"/>
    <mergeCell ref="B1:J1"/>
    <mergeCell ref="D2:J2"/>
    <mergeCell ref="B3:J3"/>
    <mergeCell ref="B7:D9"/>
    <mergeCell ref="E7:I7"/>
    <mergeCell ref="J7:J8"/>
    <mergeCell ref="B11:D11"/>
    <mergeCell ref="B12:D12"/>
    <mergeCell ref="B13:D13"/>
    <mergeCell ref="B14:D14"/>
    <mergeCell ref="B15:D15"/>
    <mergeCell ref="B17:D17"/>
    <mergeCell ref="B18:D18"/>
    <mergeCell ref="B19:D19"/>
    <mergeCell ref="B20:D20"/>
    <mergeCell ref="J22:J23"/>
    <mergeCell ref="H23:I23"/>
    <mergeCell ref="B38:D38"/>
    <mergeCell ref="B25:D27"/>
    <mergeCell ref="E25:I25"/>
    <mergeCell ref="J25:J26"/>
    <mergeCell ref="C29:D29"/>
    <mergeCell ref="C30:D30"/>
    <mergeCell ref="C31:D31"/>
    <mergeCell ref="C32:D32"/>
    <mergeCell ref="C33:D33"/>
    <mergeCell ref="C34:D34"/>
    <mergeCell ref="C35:D35"/>
    <mergeCell ref="C36:D36"/>
    <mergeCell ref="B49:J49"/>
    <mergeCell ref="H55:K55"/>
    <mergeCell ref="H56:K56"/>
    <mergeCell ref="C39:D39"/>
    <mergeCell ref="C40:D40"/>
    <mergeCell ref="C41:D41"/>
    <mergeCell ref="C42:D42"/>
    <mergeCell ref="C45:D45"/>
    <mergeCell ref="J47:J48"/>
    <mergeCell ref="H48:I48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horizontalDpi="4294967294" verticalDpi="4294967294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72"/>
  <sheetViews>
    <sheetView showGridLines="0" view="pageLayout" zoomScale="90" zoomScaleNormal="85" zoomScalePageLayoutView="90" workbookViewId="0">
      <selection activeCell="I44" sqref="I44"/>
    </sheetView>
  </sheetViews>
  <sheetFormatPr baseColWidth="10" defaultRowHeight="12.75"/>
  <cols>
    <col min="1" max="1" width="2.28515625" style="26" customWidth="1"/>
    <col min="2" max="2" width="3.28515625" style="268" customWidth="1"/>
    <col min="3" max="3" width="56.7109375" style="268" customWidth="1"/>
    <col min="4" max="4" width="23.140625" style="268" customWidth="1"/>
    <col min="5" max="5" width="19.85546875" style="268" customWidth="1"/>
    <col min="6" max="6" width="20.42578125" style="268" customWidth="1"/>
    <col min="7" max="7" width="21.28515625" style="268" customWidth="1"/>
    <col min="8" max="8" width="22.140625" style="268" customWidth="1"/>
    <col min="9" max="9" width="21.85546875" style="268" customWidth="1"/>
    <col min="10" max="10" width="2.7109375" style="26" customWidth="1"/>
    <col min="11" max="16384" width="11.42578125" style="268"/>
  </cols>
  <sheetData>
    <row r="1" spans="2:9" ht="7.5" customHeight="1">
      <c r="B1" s="1033" t="s">
        <v>995</v>
      </c>
      <c r="C1" s="885"/>
      <c r="D1" s="885"/>
      <c r="E1" s="885"/>
      <c r="F1" s="885"/>
      <c r="G1" s="885"/>
      <c r="H1" s="885"/>
      <c r="I1" s="885"/>
    </row>
    <row r="2" spans="2:9" ht="19.5" customHeight="1">
      <c r="B2" s="885"/>
      <c r="C2" s="885"/>
      <c r="D2" s="885"/>
      <c r="E2" s="885"/>
      <c r="F2" s="885"/>
      <c r="G2" s="885"/>
      <c r="H2" s="885"/>
      <c r="I2" s="885"/>
    </row>
    <row r="3" spans="2:9" ht="19.5" customHeight="1">
      <c r="B3" s="885"/>
      <c r="C3" s="885"/>
      <c r="D3" s="885"/>
      <c r="E3" s="885"/>
      <c r="F3" s="885"/>
      <c r="G3" s="885"/>
      <c r="H3" s="885"/>
      <c r="I3" s="885"/>
    </row>
    <row r="4" spans="2:9" ht="19.5" customHeight="1">
      <c r="B4" s="885"/>
      <c r="C4" s="885"/>
      <c r="D4" s="885"/>
      <c r="E4" s="885"/>
      <c r="F4" s="885"/>
      <c r="G4" s="885"/>
      <c r="H4" s="885"/>
      <c r="I4" s="885"/>
    </row>
    <row r="5" spans="2:9" s="26" customFormat="1">
      <c r="D5" s="33"/>
      <c r="E5" s="33"/>
      <c r="F5" s="33"/>
      <c r="G5" s="33"/>
      <c r="H5" s="33"/>
    </row>
    <row r="6" spans="2:9" s="26" customFormat="1">
      <c r="C6" s="31"/>
      <c r="D6" s="32"/>
      <c r="E6" s="32"/>
      <c r="F6" s="32"/>
      <c r="G6" s="33"/>
      <c r="H6" s="33"/>
    </row>
    <row r="7" spans="2:9" s="26" customFormat="1"/>
    <row r="8" spans="2:9">
      <c r="B8" s="1034" t="s">
        <v>74</v>
      </c>
      <c r="C8" s="1034"/>
      <c r="D8" s="1035" t="s">
        <v>212</v>
      </c>
      <c r="E8" s="1035"/>
      <c r="F8" s="1035"/>
      <c r="G8" s="1035"/>
      <c r="H8" s="1035"/>
      <c r="I8" s="1035" t="s">
        <v>213</v>
      </c>
    </row>
    <row r="9" spans="2:9" ht="25.5">
      <c r="B9" s="1034"/>
      <c r="C9" s="1034"/>
      <c r="D9" s="374" t="s">
        <v>214</v>
      </c>
      <c r="E9" s="374" t="s">
        <v>215</v>
      </c>
      <c r="F9" s="374" t="s">
        <v>197</v>
      </c>
      <c r="G9" s="374" t="s">
        <v>198</v>
      </c>
      <c r="H9" s="374" t="s">
        <v>216</v>
      </c>
      <c r="I9" s="1035"/>
    </row>
    <row r="10" spans="2:9">
      <c r="B10" s="1034"/>
      <c r="C10" s="1034"/>
      <c r="D10" s="374">
        <v>1</v>
      </c>
      <c r="E10" s="374">
        <v>2</v>
      </c>
      <c r="F10" s="374" t="s">
        <v>217</v>
      </c>
      <c r="G10" s="374">
        <v>4</v>
      </c>
      <c r="H10" s="374">
        <v>5</v>
      </c>
      <c r="I10" s="374" t="s">
        <v>453</v>
      </c>
    </row>
    <row r="11" spans="2:9">
      <c r="B11" s="375"/>
      <c r="C11" s="376"/>
      <c r="D11" s="377"/>
      <c r="E11" s="377"/>
      <c r="F11" s="377"/>
      <c r="G11" s="377"/>
      <c r="H11" s="377"/>
      <c r="I11" s="377"/>
    </row>
    <row r="12" spans="2:9">
      <c r="B12" s="378"/>
      <c r="C12" s="376"/>
      <c r="D12" s="379">
        <v>0</v>
      </c>
      <c r="E12" s="379">
        <v>0</v>
      </c>
      <c r="F12" s="379">
        <f>+D12+E12</f>
        <v>0</v>
      </c>
      <c r="G12" s="379">
        <v>0</v>
      </c>
      <c r="H12" s="379">
        <v>0</v>
      </c>
      <c r="I12" s="379">
        <f t="shared" ref="I12:I20" si="0">+F12-G12</f>
        <v>0</v>
      </c>
    </row>
    <row r="13" spans="2:9">
      <c r="B13" s="490"/>
      <c r="C13" s="380" t="s">
        <v>776</v>
      </c>
      <c r="D13" s="487">
        <f>+D14</f>
        <v>20631070.600000001</v>
      </c>
      <c r="E13" s="568">
        <f>SUM(E14:E19)</f>
        <v>78159655.159999996</v>
      </c>
      <c r="F13" s="569">
        <f>SUM(F14:F19)</f>
        <v>98790725.75999999</v>
      </c>
      <c r="G13" s="569">
        <f>SUM(G14:G19)</f>
        <v>20985670.77</v>
      </c>
      <c r="H13" s="569">
        <f>SUM(H14:H19)</f>
        <v>9577019.5299999993</v>
      </c>
      <c r="I13" s="379">
        <f t="shared" si="0"/>
        <v>77805054.989999995</v>
      </c>
    </row>
    <row r="14" spans="2:9">
      <c r="B14" s="378"/>
      <c r="C14" s="380" t="s">
        <v>777</v>
      </c>
      <c r="D14" s="379">
        <v>20631070.600000001</v>
      </c>
      <c r="E14" s="379">
        <v>67770890.620000005</v>
      </c>
      <c r="F14" s="487">
        <f t="shared" ref="F14:F19" si="1">+D14+E14</f>
        <v>88401961.219999999</v>
      </c>
      <c r="G14" s="379">
        <v>19833310.890000001</v>
      </c>
      <c r="H14" s="379">
        <v>9577019.5299999993</v>
      </c>
      <c r="I14" s="379">
        <f t="shared" si="0"/>
        <v>68568650.329999998</v>
      </c>
    </row>
    <row r="15" spans="2:9">
      <c r="B15" s="378"/>
      <c r="C15" s="380" t="s">
        <v>778</v>
      </c>
      <c r="D15" s="379">
        <v>0</v>
      </c>
      <c r="E15" s="379">
        <v>10139832.539999999</v>
      </c>
      <c r="F15" s="487">
        <f t="shared" si="1"/>
        <v>10139832.539999999</v>
      </c>
      <c r="G15" s="379">
        <v>1152359.8799999999</v>
      </c>
      <c r="H15" s="379"/>
      <c r="I15" s="379">
        <f t="shared" si="0"/>
        <v>8987472.6600000001</v>
      </c>
    </row>
    <row r="16" spans="2:9">
      <c r="B16" s="378"/>
      <c r="C16" s="380" t="s">
        <v>779</v>
      </c>
      <c r="D16" s="379">
        <v>0</v>
      </c>
      <c r="E16" s="379">
        <v>248932</v>
      </c>
      <c r="F16" s="487">
        <f t="shared" si="1"/>
        <v>248932</v>
      </c>
      <c r="G16" s="379"/>
      <c r="H16" s="379"/>
      <c r="I16" s="379">
        <f t="shared" si="0"/>
        <v>248932</v>
      </c>
    </row>
    <row r="17" spans="1:10">
      <c r="B17" s="378"/>
      <c r="C17" s="380" t="s">
        <v>780</v>
      </c>
      <c r="D17" s="379"/>
      <c r="E17" s="379"/>
      <c r="F17" s="379">
        <f t="shared" si="1"/>
        <v>0</v>
      </c>
      <c r="G17" s="379"/>
      <c r="H17" s="379"/>
      <c r="I17" s="379">
        <f t="shared" si="0"/>
        <v>0</v>
      </c>
    </row>
    <row r="18" spans="1:10">
      <c r="B18" s="378"/>
      <c r="C18" s="380" t="s">
        <v>781</v>
      </c>
      <c r="D18" s="379"/>
      <c r="E18" s="379"/>
      <c r="F18" s="379">
        <f t="shared" si="1"/>
        <v>0</v>
      </c>
      <c r="G18" s="379"/>
      <c r="H18" s="379"/>
      <c r="I18" s="379">
        <f t="shared" si="0"/>
        <v>0</v>
      </c>
    </row>
    <row r="19" spans="1:10">
      <c r="B19" s="378"/>
      <c r="C19" s="380" t="s">
        <v>782</v>
      </c>
      <c r="D19" s="379"/>
      <c r="E19" s="379"/>
      <c r="F19" s="379">
        <f t="shared" si="1"/>
        <v>0</v>
      </c>
      <c r="G19" s="379"/>
      <c r="H19" s="379"/>
      <c r="I19" s="379">
        <f t="shared" si="0"/>
        <v>0</v>
      </c>
    </row>
    <row r="20" spans="1:10">
      <c r="B20" s="378"/>
      <c r="C20" s="380" t="s">
        <v>783</v>
      </c>
      <c r="D20" s="379"/>
      <c r="E20" s="379"/>
      <c r="F20" s="379">
        <v>0</v>
      </c>
      <c r="G20" s="379">
        <v>0</v>
      </c>
      <c r="H20" s="379">
        <v>0</v>
      </c>
      <c r="I20" s="379">
        <f t="shared" si="0"/>
        <v>0</v>
      </c>
    </row>
    <row r="21" spans="1:10">
      <c r="B21" s="381"/>
      <c r="C21" s="382"/>
      <c r="D21" s="383"/>
      <c r="E21" s="383"/>
      <c r="F21" s="383"/>
      <c r="G21" s="383"/>
      <c r="H21" s="383"/>
      <c r="I21" s="383"/>
    </row>
    <row r="22" spans="1:10" s="373" customFormat="1">
      <c r="A22" s="298"/>
      <c r="B22" s="384"/>
      <c r="C22" s="385" t="s">
        <v>218</v>
      </c>
      <c r="D22" s="386">
        <f t="shared" ref="D22:I22" si="2">+D13</f>
        <v>20631070.600000001</v>
      </c>
      <c r="E22" s="386">
        <f>+E13</f>
        <v>78159655.159999996</v>
      </c>
      <c r="F22" s="386">
        <f t="shared" si="2"/>
        <v>98790725.75999999</v>
      </c>
      <c r="G22" s="386">
        <f t="shared" si="2"/>
        <v>20985670.77</v>
      </c>
      <c r="H22" s="386">
        <f t="shared" si="2"/>
        <v>9577019.5299999993</v>
      </c>
      <c r="I22" s="386">
        <f t="shared" si="2"/>
        <v>77805054.989999995</v>
      </c>
      <c r="J22" s="298"/>
    </row>
    <row r="23" spans="1:10">
      <c r="B23" s="26"/>
      <c r="C23" s="26"/>
      <c r="D23" s="26"/>
      <c r="E23" s="771"/>
      <c r="F23" s="26"/>
      <c r="G23" s="26"/>
      <c r="H23" s="26"/>
      <c r="I23" s="26"/>
    </row>
    <row r="24" spans="1:10">
      <c r="B24" s="16" t="s">
        <v>76</v>
      </c>
      <c r="F24" s="26"/>
      <c r="G24" s="26"/>
      <c r="H24" s="26"/>
      <c r="I24" s="26"/>
    </row>
    <row r="25" spans="1:10">
      <c r="B25" s="26"/>
      <c r="C25" s="26"/>
      <c r="D25" s="26"/>
      <c r="E25" s="26"/>
      <c r="F25" s="26"/>
      <c r="G25" s="26"/>
      <c r="H25" s="26"/>
      <c r="I25" s="26"/>
    </row>
    <row r="26" spans="1:10">
      <c r="B26" s="1019" t="s">
        <v>784</v>
      </c>
      <c r="C26" s="1020"/>
      <c r="D26" s="1020"/>
      <c r="E26" s="1020"/>
      <c r="F26" s="1020"/>
      <c r="G26" s="1020"/>
      <c r="H26" s="1020"/>
      <c r="I26" s="1021"/>
    </row>
    <row r="27" spans="1:10" ht="15">
      <c r="B27" s="712"/>
      <c r="C27" s="712"/>
      <c r="D27" s="712"/>
      <c r="E27" s="712"/>
      <c r="F27" s="712"/>
      <c r="G27" s="712"/>
      <c r="H27" s="712"/>
      <c r="I27" s="712"/>
    </row>
    <row r="28" spans="1:10">
      <c r="B28" s="1022" t="s">
        <v>74</v>
      </c>
      <c r="C28" s="1023"/>
      <c r="D28" s="1019" t="s">
        <v>212</v>
      </c>
      <c r="E28" s="1020"/>
      <c r="F28" s="1020"/>
      <c r="G28" s="1020"/>
      <c r="H28" s="1021"/>
      <c r="I28" s="1028" t="s">
        <v>213</v>
      </c>
    </row>
    <row r="29" spans="1:10" ht="22.5">
      <c r="B29" s="1024"/>
      <c r="C29" s="1025"/>
      <c r="D29" s="713" t="s">
        <v>214</v>
      </c>
      <c r="E29" s="713" t="s">
        <v>215</v>
      </c>
      <c r="F29" s="713" t="s">
        <v>197</v>
      </c>
      <c r="G29" s="713" t="s">
        <v>198</v>
      </c>
      <c r="H29" s="713" t="s">
        <v>216</v>
      </c>
      <c r="I29" s="1029"/>
    </row>
    <row r="30" spans="1:10">
      <c r="B30" s="1026"/>
      <c r="C30" s="1027"/>
      <c r="D30" s="714">
        <v>1</v>
      </c>
      <c r="E30" s="714">
        <v>2</v>
      </c>
      <c r="F30" s="714" t="s">
        <v>217</v>
      </c>
      <c r="G30" s="714">
        <v>4</v>
      </c>
      <c r="H30" s="714">
        <v>5</v>
      </c>
      <c r="I30" s="714" t="s">
        <v>785</v>
      </c>
    </row>
    <row r="31" spans="1:10" ht="15">
      <c r="B31" s="715"/>
      <c r="C31" s="716"/>
      <c r="D31" s="717"/>
      <c r="E31" s="717"/>
      <c r="F31" s="717"/>
      <c r="G31" s="717"/>
      <c r="H31" s="717"/>
      <c r="I31" s="717"/>
    </row>
    <row r="32" spans="1:10" ht="15">
      <c r="B32" s="718" t="s">
        <v>776</v>
      </c>
      <c r="C32" s="719"/>
      <c r="D32" s="720"/>
      <c r="E32" s="1016" t="s">
        <v>786</v>
      </c>
      <c r="F32" s="1017"/>
      <c r="G32" s="1018"/>
      <c r="H32" s="720"/>
      <c r="I32" s="720"/>
    </row>
    <row r="33" spans="2:9" ht="15">
      <c r="B33" s="718" t="s">
        <v>787</v>
      </c>
      <c r="C33" s="719"/>
      <c r="D33" s="720"/>
      <c r="E33" s="1016"/>
      <c r="F33" s="1017"/>
      <c r="G33" s="1018"/>
      <c r="H33" s="720"/>
      <c r="I33" s="720"/>
    </row>
    <row r="34" spans="2:9" ht="15">
      <c r="B34" s="718" t="s">
        <v>788</v>
      </c>
      <c r="C34" s="719"/>
      <c r="D34" s="720"/>
      <c r="E34" s="1016"/>
      <c r="F34" s="1017"/>
      <c r="G34" s="1018"/>
      <c r="H34" s="720"/>
      <c r="I34" s="720"/>
    </row>
    <row r="35" spans="2:9" ht="15">
      <c r="B35" s="718" t="s">
        <v>789</v>
      </c>
      <c r="C35" s="719"/>
      <c r="D35" s="720"/>
      <c r="E35" s="720"/>
      <c r="F35" s="720"/>
      <c r="G35" s="720"/>
      <c r="H35" s="720"/>
      <c r="I35" s="720"/>
    </row>
    <row r="36" spans="2:9" ht="15">
      <c r="B36" s="718"/>
      <c r="C36" s="719"/>
      <c r="D36" s="721"/>
      <c r="E36" s="721"/>
      <c r="F36" s="721"/>
      <c r="G36" s="721"/>
      <c r="H36" s="721"/>
      <c r="I36" s="721"/>
    </row>
    <row r="37" spans="2:9" ht="15">
      <c r="B37" s="722"/>
      <c r="C37" s="723" t="s">
        <v>218</v>
      </c>
      <c r="D37" s="724"/>
      <c r="E37" s="724"/>
      <c r="F37" s="724"/>
      <c r="G37" s="724"/>
      <c r="H37" s="724"/>
      <c r="I37" s="724"/>
    </row>
    <row r="38" spans="2:9" ht="15">
      <c r="B38" s="712"/>
      <c r="C38" s="712"/>
      <c r="D38" s="712"/>
      <c r="E38" s="712"/>
      <c r="F38" s="712"/>
      <c r="G38" s="712"/>
      <c r="H38" s="712"/>
      <c r="I38" s="712"/>
    </row>
    <row r="39" spans="2:9" ht="15">
      <c r="B39" s="712"/>
      <c r="C39" s="712"/>
      <c r="D39" s="712"/>
      <c r="E39" s="712"/>
      <c r="F39" s="712"/>
      <c r="G39" s="712"/>
      <c r="H39" s="712"/>
      <c r="I39" s="712"/>
    </row>
    <row r="40" spans="2:9">
      <c r="B40" s="1019" t="s">
        <v>790</v>
      </c>
      <c r="C40" s="1020"/>
      <c r="D40" s="1020"/>
      <c r="E40" s="1020"/>
      <c r="F40" s="1020"/>
      <c r="G40" s="1020"/>
      <c r="H40" s="1020"/>
      <c r="I40" s="1021"/>
    </row>
    <row r="41" spans="2:9">
      <c r="B41" s="1022" t="s">
        <v>74</v>
      </c>
      <c r="C41" s="1023"/>
      <c r="D41" s="1019" t="s">
        <v>212</v>
      </c>
      <c r="E41" s="1020"/>
      <c r="F41" s="1020"/>
      <c r="G41" s="1020"/>
      <c r="H41" s="1021"/>
      <c r="I41" s="1028" t="s">
        <v>213</v>
      </c>
    </row>
    <row r="42" spans="2:9" ht="22.5">
      <c r="B42" s="1024"/>
      <c r="C42" s="1025"/>
      <c r="D42" s="713" t="s">
        <v>214</v>
      </c>
      <c r="E42" s="713" t="s">
        <v>215</v>
      </c>
      <c r="F42" s="713" t="s">
        <v>197</v>
      </c>
      <c r="G42" s="713" t="s">
        <v>198</v>
      </c>
      <c r="H42" s="713" t="s">
        <v>216</v>
      </c>
      <c r="I42" s="1029"/>
    </row>
    <row r="43" spans="2:9">
      <c r="B43" s="1026"/>
      <c r="C43" s="1027"/>
      <c r="D43" s="714">
        <v>1</v>
      </c>
      <c r="E43" s="714">
        <v>2</v>
      </c>
      <c r="F43" s="714" t="s">
        <v>217</v>
      </c>
      <c r="G43" s="714">
        <v>4</v>
      </c>
      <c r="H43" s="714">
        <v>5</v>
      </c>
      <c r="I43" s="714" t="s">
        <v>785</v>
      </c>
    </row>
    <row r="44" spans="2:9" ht="15">
      <c r="B44" s="715"/>
      <c r="C44" s="716"/>
      <c r="D44" s="717"/>
      <c r="E44" s="717"/>
      <c r="F44" s="717"/>
      <c r="G44" s="717"/>
      <c r="H44" s="717"/>
      <c r="I44" s="717"/>
    </row>
    <row r="45" spans="2:9" ht="30">
      <c r="B45" s="718"/>
      <c r="C45" s="725" t="s">
        <v>791</v>
      </c>
      <c r="D45" s="720"/>
      <c r="E45" s="720"/>
      <c r="F45" s="720"/>
      <c r="G45" s="720"/>
      <c r="H45" s="720"/>
      <c r="I45" s="720"/>
    </row>
    <row r="46" spans="2:9" ht="15">
      <c r="B46" s="718"/>
      <c r="C46" s="725"/>
      <c r="D46" s="720"/>
      <c r="E46" s="720"/>
      <c r="F46" s="720"/>
      <c r="G46" s="720"/>
      <c r="H46" s="720"/>
      <c r="I46" s="720"/>
    </row>
    <row r="47" spans="2:9" ht="15">
      <c r="B47" s="718"/>
      <c r="C47" s="725" t="s">
        <v>792</v>
      </c>
      <c r="D47" s="720"/>
      <c r="E47" s="720"/>
      <c r="F47" s="720"/>
      <c r="G47" s="720"/>
      <c r="H47" s="720"/>
      <c r="I47" s="720"/>
    </row>
    <row r="48" spans="2:9" ht="15">
      <c r="B48" s="718"/>
      <c r="C48" s="725"/>
      <c r="D48" s="720"/>
      <c r="E48" s="720"/>
      <c r="F48" s="720"/>
      <c r="G48" s="720"/>
      <c r="H48" s="720"/>
      <c r="I48" s="720"/>
    </row>
    <row r="49" spans="2:9" ht="30">
      <c r="B49" s="718"/>
      <c r="C49" s="725" t="s">
        <v>793</v>
      </c>
      <c r="D49" s="720"/>
      <c r="E49" s="1030" t="s">
        <v>786</v>
      </c>
      <c r="F49" s="1031"/>
      <c r="G49" s="1032"/>
      <c r="H49" s="720"/>
      <c r="I49" s="720"/>
    </row>
    <row r="50" spans="2:9" ht="15">
      <c r="B50" s="718"/>
      <c r="C50" s="725"/>
      <c r="D50" s="720"/>
      <c r="E50" s="1030"/>
      <c r="F50" s="1031"/>
      <c r="G50" s="1032"/>
      <c r="H50" s="720"/>
      <c r="I50" s="720"/>
    </row>
    <row r="51" spans="2:9" ht="30">
      <c r="B51" s="718"/>
      <c r="C51" s="725" t="s">
        <v>794</v>
      </c>
      <c r="D51" s="720"/>
      <c r="E51" s="720"/>
      <c r="F51" s="720"/>
      <c r="G51" s="720"/>
      <c r="H51" s="720"/>
      <c r="I51" s="720"/>
    </row>
    <row r="52" spans="2:9" ht="15">
      <c r="B52" s="718"/>
      <c r="C52" s="725"/>
      <c r="D52" s="720"/>
      <c r="E52" s="720"/>
      <c r="F52" s="720"/>
      <c r="G52" s="720"/>
      <c r="H52" s="720"/>
      <c r="I52" s="720"/>
    </row>
    <row r="53" spans="2:9" ht="30">
      <c r="B53" s="718"/>
      <c r="C53" s="725" t="s">
        <v>795</v>
      </c>
      <c r="D53" s="720"/>
      <c r="E53" s="720"/>
      <c r="F53" s="720"/>
      <c r="G53" s="720"/>
      <c r="H53" s="720"/>
      <c r="I53" s="720"/>
    </row>
    <row r="54" spans="2:9" ht="15">
      <c r="B54" s="718"/>
      <c r="C54" s="725"/>
      <c r="D54" s="720"/>
      <c r="E54" s="720"/>
      <c r="F54" s="720"/>
      <c r="G54" s="720"/>
      <c r="H54" s="720"/>
      <c r="I54" s="720"/>
    </row>
    <row r="55" spans="2:9" ht="30">
      <c r="B55" s="718"/>
      <c r="C55" s="725" t="s">
        <v>796</v>
      </c>
      <c r="D55" s="720"/>
      <c r="E55" s="720"/>
      <c r="F55" s="720"/>
      <c r="G55" s="720"/>
      <c r="H55" s="720"/>
      <c r="I55" s="720"/>
    </row>
    <row r="56" spans="2:9" ht="15">
      <c r="B56" s="718"/>
      <c r="C56" s="725"/>
      <c r="D56" s="720"/>
      <c r="E56" s="720"/>
      <c r="F56" s="720"/>
      <c r="G56" s="720"/>
      <c r="H56" s="720"/>
      <c r="I56" s="720"/>
    </row>
    <row r="57" spans="2:9" ht="30">
      <c r="B57" s="718"/>
      <c r="C57" s="725" t="s">
        <v>797</v>
      </c>
      <c r="D57" s="720"/>
      <c r="E57" s="720"/>
      <c r="F57" s="720"/>
      <c r="G57" s="720"/>
      <c r="H57" s="720"/>
      <c r="I57" s="720"/>
    </row>
    <row r="58" spans="2:9" ht="15">
      <c r="B58" s="726"/>
      <c r="C58" s="727"/>
      <c r="D58" s="721"/>
      <c r="E58" s="721"/>
      <c r="F58" s="721"/>
      <c r="G58" s="721"/>
      <c r="H58" s="721"/>
      <c r="I58" s="721"/>
    </row>
    <row r="59" spans="2:9" ht="15">
      <c r="B59" s="722"/>
      <c r="C59" s="723" t="s">
        <v>218</v>
      </c>
      <c r="D59" s="724"/>
      <c r="E59" s="724"/>
      <c r="F59" s="724"/>
      <c r="G59" s="724"/>
      <c r="H59" s="724"/>
      <c r="I59" s="724"/>
    </row>
    <row r="60" spans="2:9" ht="15">
      <c r="B60" s="712"/>
      <c r="C60" s="712"/>
      <c r="D60" s="712"/>
      <c r="E60" s="712"/>
      <c r="F60" s="712"/>
      <c r="G60" s="712"/>
      <c r="H60" s="712"/>
      <c r="I60" s="712"/>
    </row>
    <row r="61" spans="2:9" ht="15">
      <c r="B61" s="712"/>
      <c r="C61" s="712"/>
      <c r="D61" s="712"/>
      <c r="E61" s="712"/>
      <c r="F61" s="712"/>
      <c r="G61" s="712"/>
      <c r="H61" s="712"/>
      <c r="I61" s="712"/>
    </row>
    <row r="62" spans="2:9" ht="15">
      <c r="B62" s="712"/>
      <c r="C62" s="712"/>
      <c r="D62" s="712"/>
      <c r="E62" s="712"/>
      <c r="F62" s="712"/>
      <c r="G62" s="712"/>
      <c r="H62" s="712"/>
      <c r="I62" s="712"/>
    </row>
    <row r="63" spans="2:9" ht="15">
      <c r="B63" s="712"/>
      <c r="C63" s="712"/>
      <c r="D63" s="712"/>
      <c r="E63" s="712"/>
      <c r="F63" s="712"/>
      <c r="G63" s="712"/>
      <c r="H63" s="712"/>
      <c r="I63" s="712"/>
    </row>
    <row r="64" spans="2:9" ht="15">
      <c r="B64" s="712"/>
      <c r="C64" s="712"/>
      <c r="D64" s="712"/>
      <c r="E64" s="712"/>
      <c r="F64" s="712"/>
      <c r="G64" s="712"/>
      <c r="H64" s="712"/>
      <c r="I64" s="712"/>
    </row>
    <row r="65" spans="2:9" ht="15">
      <c r="B65" s="712"/>
      <c r="C65" s="712"/>
      <c r="D65" s="712"/>
      <c r="E65" s="712"/>
      <c r="F65" s="712"/>
      <c r="G65" s="712"/>
      <c r="H65" s="712"/>
      <c r="I65" s="712"/>
    </row>
    <row r="66" spans="2:9" ht="15">
      <c r="B66" s="712"/>
      <c r="C66" s="712"/>
      <c r="D66" s="712"/>
      <c r="E66" s="712"/>
      <c r="F66" s="712"/>
      <c r="G66" s="712"/>
      <c r="H66" s="712"/>
      <c r="I66" s="712"/>
    </row>
    <row r="67" spans="2:9" ht="15.75">
      <c r="B67" s="712"/>
      <c r="C67" s="728" t="s">
        <v>798</v>
      </c>
      <c r="D67" s="729"/>
      <c r="E67" s="729"/>
      <c r="F67" s="729"/>
      <c r="G67" s="728" t="s">
        <v>798</v>
      </c>
      <c r="H67" s="729"/>
      <c r="I67" s="712"/>
    </row>
    <row r="68" spans="2:9" ht="15.75">
      <c r="B68" s="712"/>
      <c r="C68" s="728" t="s">
        <v>541</v>
      </c>
      <c r="D68" s="729"/>
      <c r="E68" s="729"/>
      <c r="F68" s="729"/>
      <c r="G68" s="728" t="s">
        <v>799</v>
      </c>
      <c r="H68" s="729"/>
      <c r="I68" s="712"/>
    </row>
    <row r="69" spans="2:9" ht="15.75">
      <c r="B69" s="712"/>
      <c r="C69" s="728" t="s">
        <v>542</v>
      </c>
      <c r="D69" s="729"/>
      <c r="E69" s="729"/>
      <c r="F69" s="729"/>
      <c r="G69" s="728" t="s">
        <v>800</v>
      </c>
      <c r="H69" s="729"/>
      <c r="I69" s="712"/>
    </row>
    <row r="70" spans="2:9" ht="15.75">
      <c r="B70" s="712"/>
      <c r="C70" s="729"/>
      <c r="D70" s="729"/>
      <c r="E70" s="729"/>
      <c r="F70" s="729"/>
      <c r="G70" s="729"/>
      <c r="H70" s="729"/>
      <c r="I70" s="712"/>
    </row>
    <row r="71" spans="2:9" ht="15">
      <c r="B71" s="712"/>
      <c r="C71" s="712"/>
      <c r="D71" s="712"/>
      <c r="E71" s="712"/>
      <c r="F71" s="712"/>
      <c r="G71" s="712"/>
      <c r="H71" s="712"/>
      <c r="I71" s="712"/>
    </row>
    <row r="72" spans="2:9" ht="15">
      <c r="B72" s="712"/>
      <c r="C72" s="712"/>
      <c r="D72" s="712"/>
      <c r="E72" s="712"/>
      <c r="F72" s="712"/>
      <c r="G72" s="712"/>
      <c r="H72" s="712"/>
      <c r="I72" s="712"/>
    </row>
  </sheetData>
  <mergeCells count="14">
    <mergeCell ref="E49:G50"/>
    <mergeCell ref="B1:I4"/>
    <mergeCell ref="B26:I26"/>
    <mergeCell ref="B28:C30"/>
    <mergeCell ref="D28:H28"/>
    <mergeCell ref="I28:I29"/>
    <mergeCell ref="B8:C10"/>
    <mergeCell ref="D8:H8"/>
    <mergeCell ref="I8:I9"/>
    <mergeCell ref="E32:G34"/>
    <mergeCell ref="B40:I40"/>
    <mergeCell ref="B41:C43"/>
    <mergeCell ref="D41:H41"/>
    <mergeCell ref="I41:I42"/>
  </mergeCells>
  <printOptions horizontalCentered="1"/>
  <pageMargins left="0.70866141732283472" right="0.70866141732283472" top="0.39370078740157483" bottom="0.74803149606299213" header="0.31496062992125984" footer="0.31496062992125984"/>
  <pageSetup scale="49" orientation="landscape" r:id="rId1"/>
  <headerFooter>
    <oddFooter>&amp;CPágina 2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55"/>
  <sheetViews>
    <sheetView showGridLines="0" zoomScale="85" zoomScaleNormal="85" workbookViewId="0">
      <selection activeCell="J64" sqref="J64"/>
    </sheetView>
  </sheetViews>
  <sheetFormatPr baseColWidth="10" defaultRowHeight="12.75"/>
  <cols>
    <col min="1" max="1" width="2.42578125" style="26" customWidth="1"/>
    <col min="2" max="2" width="4.5703125" style="268" customWidth="1"/>
    <col min="3" max="3" width="57.28515625" style="268" customWidth="1"/>
    <col min="4" max="4" width="15.5703125" style="268" customWidth="1"/>
    <col min="5" max="5" width="18.7109375" style="268" customWidth="1"/>
    <col min="6" max="6" width="19.85546875" style="268" customWidth="1"/>
    <col min="7" max="7" width="16.7109375" style="268" customWidth="1"/>
    <col min="8" max="8" width="17.85546875" style="268" customWidth="1"/>
    <col min="9" max="9" width="18.85546875" style="268" customWidth="1"/>
    <col min="10" max="10" width="9.5703125" style="26" customWidth="1"/>
    <col min="11" max="16384" width="11.42578125" style="268"/>
  </cols>
  <sheetData>
    <row r="1" spans="1:10" ht="14.25" customHeight="1">
      <c r="B1" s="885" t="s">
        <v>439</v>
      </c>
      <c r="C1" s="885"/>
      <c r="D1" s="885"/>
      <c r="E1" s="885"/>
      <c r="F1" s="885"/>
      <c r="G1" s="885"/>
      <c r="H1" s="885"/>
      <c r="I1" s="885"/>
    </row>
    <row r="2" spans="1:10" ht="14.25" customHeight="1">
      <c r="B2" s="885" t="s">
        <v>441</v>
      </c>
      <c r="C2" s="885"/>
      <c r="D2" s="885"/>
      <c r="E2" s="885"/>
      <c r="F2" s="885"/>
      <c r="G2" s="885"/>
      <c r="H2" s="885"/>
      <c r="I2" s="885"/>
    </row>
    <row r="3" spans="1:10" ht="14.25" customHeight="1">
      <c r="B3" s="885" t="s">
        <v>994</v>
      </c>
      <c r="C3" s="885"/>
      <c r="D3" s="885"/>
      <c r="E3" s="885"/>
      <c r="F3" s="885"/>
      <c r="G3" s="885"/>
      <c r="H3" s="885"/>
      <c r="I3" s="885"/>
    </row>
    <row r="4" spans="1:10" s="26" customFormat="1" ht="6.75" customHeight="1"/>
    <row r="5" spans="1:10" s="26" customFormat="1" ht="18" customHeight="1">
      <c r="C5" s="31" t="s">
        <v>3</v>
      </c>
      <c r="D5" s="281" t="s">
        <v>493</v>
      </c>
      <c r="E5" s="281"/>
      <c r="F5" s="281"/>
      <c r="G5" s="73"/>
      <c r="H5" s="73"/>
    </row>
    <row r="6" spans="1:10" s="26" customFormat="1" ht="6.75" customHeight="1"/>
    <row r="7" spans="1:10">
      <c r="B7" s="1034" t="s">
        <v>74</v>
      </c>
      <c r="C7" s="1034"/>
      <c r="D7" s="1035" t="s">
        <v>212</v>
      </c>
      <c r="E7" s="1035"/>
      <c r="F7" s="1035"/>
      <c r="G7" s="1035"/>
      <c r="H7" s="1035"/>
      <c r="I7" s="1035" t="s">
        <v>213</v>
      </c>
    </row>
    <row r="8" spans="1:10" ht="25.5">
      <c r="B8" s="1034"/>
      <c r="C8" s="1034"/>
      <c r="D8" s="374" t="s">
        <v>214</v>
      </c>
      <c r="E8" s="374" t="s">
        <v>215</v>
      </c>
      <c r="F8" s="374" t="s">
        <v>197</v>
      </c>
      <c r="G8" s="374" t="s">
        <v>198</v>
      </c>
      <c r="H8" s="374" t="s">
        <v>216</v>
      </c>
      <c r="I8" s="1035"/>
    </row>
    <row r="9" spans="1:10" ht="11.25" customHeight="1">
      <c r="B9" s="1034"/>
      <c r="C9" s="1034"/>
      <c r="D9" s="374">
        <v>1</v>
      </c>
      <c r="E9" s="374">
        <v>2</v>
      </c>
      <c r="F9" s="374" t="s">
        <v>217</v>
      </c>
      <c r="G9" s="374">
        <v>5</v>
      </c>
      <c r="H9" s="374">
        <v>7</v>
      </c>
      <c r="I9" s="374" t="s">
        <v>453</v>
      </c>
    </row>
    <row r="10" spans="1:10" ht="12.75" customHeight="1">
      <c r="B10" s="1037" t="s">
        <v>167</v>
      </c>
      <c r="C10" s="1038"/>
      <c r="D10" s="542">
        <f>SUM(D11:D14)</f>
        <v>13578371.000000002</v>
      </c>
      <c r="E10" s="542">
        <f>SUM(E11:E15)</f>
        <v>13642176.590000002</v>
      </c>
      <c r="F10" s="542">
        <f>SUM(F11:F15)</f>
        <v>27220547.59</v>
      </c>
      <c r="G10" s="542">
        <f>SUM(G11:G15)</f>
        <v>6001856.29</v>
      </c>
      <c r="H10" s="542">
        <f>SUM(H11:H15)</f>
        <v>6001856.29</v>
      </c>
      <c r="I10" s="542">
        <f>SUM(I11:I15)</f>
        <v>21218691.300000001</v>
      </c>
    </row>
    <row r="11" spans="1:10">
      <c r="B11" s="821"/>
      <c r="C11" s="273" t="s">
        <v>503</v>
      </c>
      <c r="D11" s="487">
        <v>9476610.1300000008</v>
      </c>
      <c r="E11" s="569">
        <v>9452926.8300000001</v>
      </c>
      <c r="F11" s="487">
        <f>+D11+E11</f>
        <v>18929536.960000001</v>
      </c>
      <c r="G11" s="487">
        <v>4680477.83</v>
      </c>
      <c r="H11" s="487">
        <v>4680477.83</v>
      </c>
      <c r="I11" s="487">
        <f>F11-G11</f>
        <v>14249059.130000001</v>
      </c>
    </row>
    <row r="12" spans="1:10">
      <c r="B12" s="821"/>
      <c r="C12" s="273" t="s">
        <v>504</v>
      </c>
      <c r="D12" s="487">
        <v>1591556.13</v>
      </c>
      <c r="E12" s="569">
        <v>1591556.13</v>
      </c>
      <c r="F12" s="487">
        <f>+D12+E12</f>
        <v>3183112.26</v>
      </c>
      <c r="G12" s="487">
        <v>4606.16</v>
      </c>
      <c r="H12" s="487">
        <v>4606.16</v>
      </c>
      <c r="I12" s="487">
        <f>F12-G12</f>
        <v>3178506.0999999996</v>
      </c>
    </row>
    <row r="13" spans="1:10">
      <c r="B13" s="821"/>
      <c r="C13" s="273" t="s">
        <v>505</v>
      </c>
      <c r="D13" s="487">
        <v>1932420.64</v>
      </c>
      <c r="E13" s="569">
        <v>1932420.64</v>
      </c>
      <c r="F13" s="487">
        <f>+D13+E13</f>
        <v>3864841.28</v>
      </c>
      <c r="G13" s="487">
        <v>966696.49</v>
      </c>
      <c r="H13" s="487">
        <v>966696.49</v>
      </c>
      <c r="I13" s="487">
        <f>F13-G13</f>
        <v>2898144.79</v>
      </c>
    </row>
    <row r="14" spans="1:10">
      <c r="B14" s="399"/>
      <c r="C14" s="273" t="s">
        <v>506</v>
      </c>
      <c r="D14" s="487">
        <v>577784.1</v>
      </c>
      <c r="E14" s="569">
        <v>665272.99</v>
      </c>
      <c r="F14" s="487">
        <f>+D14+E14</f>
        <v>1243057.0899999999</v>
      </c>
      <c r="G14" s="487">
        <v>350075.81</v>
      </c>
      <c r="H14" s="487">
        <v>350075.81</v>
      </c>
      <c r="I14" s="487">
        <f>F14-G14</f>
        <v>892981.2799999998</v>
      </c>
    </row>
    <row r="15" spans="1:10" s="567" customFormat="1">
      <c r="A15" s="26"/>
      <c r="B15" s="399"/>
      <c r="C15" s="273" t="s">
        <v>672</v>
      </c>
      <c r="D15" s="487">
        <v>0</v>
      </c>
      <c r="E15" s="569">
        <v>0</v>
      </c>
      <c r="F15" s="487">
        <f>+D15+E15</f>
        <v>0</v>
      </c>
      <c r="G15" s="487">
        <v>0</v>
      </c>
      <c r="H15" s="487">
        <v>0</v>
      </c>
      <c r="I15" s="487">
        <f>F15-G15</f>
        <v>0</v>
      </c>
      <c r="J15" s="26"/>
    </row>
    <row r="16" spans="1:10" ht="12.75" customHeight="1">
      <c r="B16" s="1039" t="s">
        <v>85</v>
      </c>
      <c r="C16" s="1040"/>
      <c r="D16" s="398">
        <f>SUM(D17:D23)</f>
        <v>868147.49</v>
      </c>
      <c r="E16" s="398">
        <f>SUM(E17:E23)</f>
        <v>553438.39</v>
      </c>
      <c r="F16" s="398">
        <f t="shared" ref="F16:F46" si="0">+D16+E16</f>
        <v>1421585.88</v>
      </c>
      <c r="G16" s="398">
        <f>SUM(G17:G23)</f>
        <v>144878.31</v>
      </c>
      <c r="H16" s="398">
        <f>SUM(H17:H23)</f>
        <v>115352.25</v>
      </c>
      <c r="I16" s="398">
        <f>+F16-G16</f>
        <v>1276707.5699999998</v>
      </c>
    </row>
    <row r="17" spans="2:9">
      <c r="B17" s="821"/>
      <c r="C17" s="273" t="s">
        <v>507</v>
      </c>
      <c r="D17" s="487">
        <v>283990.49</v>
      </c>
      <c r="E17" s="569">
        <v>274254.89</v>
      </c>
      <c r="F17" s="487">
        <f t="shared" si="0"/>
        <v>558245.38</v>
      </c>
      <c r="G17" s="487">
        <v>96652.4</v>
      </c>
      <c r="H17" s="487">
        <v>70749.8</v>
      </c>
      <c r="I17" s="487">
        <f t="shared" ref="I17:I23" si="1">F17-G17</f>
        <v>461592.98</v>
      </c>
    </row>
    <row r="18" spans="2:9">
      <c r="B18" s="821"/>
      <c r="C18" s="273" t="s">
        <v>508</v>
      </c>
      <c r="D18" s="487">
        <v>32276.49</v>
      </c>
      <c r="E18" s="569">
        <v>37177.5</v>
      </c>
      <c r="F18" s="487">
        <f t="shared" si="0"/>
        <v>69453.990000000005</v>
      </c>
      <c r="G18" s="487">
        <v>6144.55</v>
      </c>
      <c r="H18" s="487">
        <v>3479.75</v>
      </c>
      <c r="I18" s="487">
        <f t="shared" si="1"/>
        <v>63309.440000000002</v>
      </c>
    </row>
    <row r="19" spans="2:9">
      <c r="B19" s="821"/>
      <c r="C19" s="273" t="s">
        <v>509</v>
      </c>
      <c r="D19" s="487">
        <v>272677.51</v>
      </c>
      <c r="E19" s="569">
        <v>134200</v>
      </c>
      <c r="F19" s="487">
        <f t="shared" si="0"/>
        <v>406877.51</v>
      </c>
      <c r="G19" s="487">
        <v>261.49</v>
      </c>
      <c r="H19" s="487">
        <v>261.49</v>
      </c>
      <c r="I19" s="487">
        <f t="shared" si="1"/>
        <v>406616.02</v>
      </c>
    </row>
    <row r="20" spans="2:9">
      <c r="B20" s="399"/>
      <c r="C20" s="273" t="s">
        <v>510</v>
      </c>
      <c r="D20" s="487">
        <v>91803</v>
      </c>
      <c r="E20" s="569">
        <v>6000</v>
      </c>
      <c r="F20" s="487">
        <f t="shared" si="0"/>
        <v>97803</v>
      </c>
      <c r="G20" s="487">
        <v>2957.25</v>
      </c>
      <c r="H20" s="487">
        <v>1998.59</v>
      </c>
      <c r="I20" s="487">
        <f t="shared" si="1"/>
        <v>94845.75</v>
      </c>
    </row>
    <row r="21" spans="2:9">
      <c r="B21" s="399"/>
      <c r="C21" s="273" t="s">
        <v>511</v>
      </c>
      <c r="D21" s="487">
        <v>93000</v>
      </c>
      <c r="E21" s="569">
        <v>45000</v>
      </c>
      <c r="F21" s="487">
        <f t="shared" si="0"/>
        <v>138000</v>
      </c>
      <c r="G21" s="487">
        <v>30844.22</v>
      </c>
      <c r="H21" s="487">
        <v>30844.22</v>
      </c>
      <c r="I21" s="487">
        <f t="shared" si="1"/>
        <v>107155.78</v>
      </c>
    </row>
    <row r="22" spans="2:9">
      <c r="B22" s="399"/>
      <c r="C22" s="273" t="s">
        <v>512</v>
      </c>
      <c r="D22" s="487">
        <v>50400</v>
      </c>
      <c r="E22" s="569">
        <v>20400</v>
      </c>
      <c r="F22" s="487">
        <f t="shared" si="0"/>
        <v>70800</v>
      </c>
      <c r="G22" s="487">
        <v>0</v>
      </c>
      <c r="H22" s="487">
        <v>0</v>
      </c>
      <c r="I22" s="487">
        <f t="shared" si="1"/>
        <v>70800</v>
      </c>
    </row>
    <row r="23" spans="2:9">
      <c r="B23" s="399"/>
      <c r="C23" s="273" t="s">
        <v>513</v>
      </c>
      <c r="D23" s="487">
        <v>44000</v>
      </c>
      <c r="E23" s="569">
        <v>36406</v>
      </c>
      <c r="F23" s="487">
        <f t="shared" si="0"/>
        <v>80406</v>
      </c>
      <c r="G23" s="487">
        <v>8018.4</v>
      </c>
      <c r="H23" s="487">
        <v>8018.4</v>
      </c>
      <c r="I23" s="487">
        <f t="shared" si="1"/>
        <v>72387.600000000006</v>
      </c>
    </row>
    <row r="24" spans="2:9" ht="12.75" customHeight="1">
      <c r="B24" s="1039" t="s">
        <v>87</v>
      </c>
      <c r="C24" s="1040"/>
      <c r="D24" s="398">
        <f>SUM(D25:D33)</f>
        <v>5045778.91</v>
      </c>
      <c r="E24" s="398">
        <f>SUM(E25:E33)</f>
        <v>1538914.07</v>
      </c>
      <c r="F24" s="398">
        <f t="shared" si="0"/>
        <v>6584692.9800000004</v>
      </c>
      <c r="G24" s="398">
        <f>SUM(G25:G33)</f>
        <v>910528.2</v>
      </c>
      <c r="H24" s="398">
        <f>SUM(H25:H33)</f>
        <v>393016.56000000006</v>
      </c>
      <c r="I24" s="398">
        <f>+F24-G24</f>
        <v>5674164.7800000003</v>
      </c>
    </row>
    <row r="25" spans="2:9">
      <c r="B25" s="399"/>
      <c r="C25" s="567" t="s">
        <v>514</v>
      </c>
      <c r="D25" s="487">
        <v>455157.04</v>
      </c>
      <c r="E25" s="685">
        <v>699276.17</v>
      </c>
      <c r="F25" s="487">
        <f t="shared" si="0"/>
        <v>1154433.21</v>
      </c>
      <c r="G25" s="487">
        <v>240151.05</v>
      </c>
      <c r="H25" s="487">
        <v>148344.91</v>
      </c>
      <c r="I25" s="487">
        <f t="shared" ref="I25:I33" si="2">F25-G25</f>
        <v>914282.15999999992</v>
      </c>
    </row>
    <row r="26" spans="2:9">
      <c r="B26" s="399"/>
      <c r="C26" s="567" t="s">
        <v>515</v>
      </c>
      <c r="D26" s="487">
        <v>90734.17</v>
      </c>
      <c r="E26" s="685">
        <v>50734.17</v>
      </c>
      <c r="F26" s="487">
        <f t="shared" si="0"/>
        <v>141468.34</v>
      </c>
      <c r="G26" s="487">
        <v>464</v>
      </c>
      <c r="H26" s="487">
        <v>464</v>
      </c>
      <c r="I26" s="487">
        <f t="shared" si="2"/>
        <v>141004.34</v>
      </c>
    </row>
    <row r="27" spans="2:9">
      <c r="B27" s="399"/>
      <c r="C27" s="567" t="s">
        <v>516</v>
      </c>
      <c r="D27" s="487">
        <v>503289.7</v>
      </c>
      <c r="E27" s="685">
        <v>88635</v>
      </c>
      <c r="F27" s="487">
        <f t="shared" si="0"/>
        <v>591924.69999999995</v>
      </c>
      <c r="G27" s="487">
        <v>142429.9</v>
      </c>
      <c r="H27" s="487">
        <v>69869.350000000006</v>
      </c>
      <c r="I27" s="487">
        <f t="shared" si="2"/>
        <v>449494.79999999993</v>
      </c>
    </row>
    <row r="28" spans="2:9">
      <c r="B28" s="399"/>
      <c r="C28" s="567" t="s">
        <v>517</v>
      </c>
      <c r="D28" s="487">
        <v>220788.56</v>
      </c>
      <c r="E28" s="685">
        <v>95084.04</v>
      </c>
      <c r="F28" s="487">
        <f t="shared" si="0"/>
        <v>315872.59999999998</v>
      </c>
      <c r="G28" s="487">
        <v>23213.39</v>
      </c>
      <c r="H28" s="487">
        <v>11535.35</v>
      </c>
      <c r="I28" s="487">
        <f t="shared" si="2"/>
        <v>292659.20999999996</v>
      </c>
    </row>
    <row r="29" spans="2:9">
      <c r="B29" s="399"/>
      <c r="C29" s="567" t="s">
        <v>518</v>
      </c>
      <c r="D29" s="487">
        <v>2414991.8199999998</v>
      </c>
      <c r="E29" s="685">
        <v>7589.81</v>
      </c>
      <c r="F29" s="487">
        <f t="shared" si="0"/>
        <v>2422581.63</v>
      </c>
      <c r="G29" s="487">
        <v>193780.18</v>
      </c>
      <c r="H29" s="487">
        <v>92390.57</v>
      </c>
      <c r="I29" s="487">
        <f t="shared" si="2"/>
        <v>2228801.4499999997</v>
      </c>
    </row>
    <row r="30" spans="2:9">
      <c r="B30" s="399"/>
      <c r="C30" s="567" t="s">
        <v>519</v>
      </c>
      <c r="D30" s="487">
        <v>116000</v>
      </c>
      <c r="E30" s="685">
        <v>0</v>
      </c>
      <c r="F30" s="487">
        <f t="shared" si="0"/>
        <v>116000</v>
      </c>
      <c r="G30" s="487">
        <v>0</v>
      </c>
      <c r="H30" s="487">
        <v>0</v>
      </c>
      <c r="I30" s="487">
        <f t="shared" si="2"/>
        <v>116000</v>
      </c>
    </row>
    <row r="31" spans="2:9">
      <c r="B31" s="399"/>
      <c r="C31" s="567" t="s">
        <v>520</v>
      </c>
      <c r="D31" s="487">
        <v>387230.73</v>
      </c>
      <c r="E31" s="685">
        <v>170499.97</v>
      </c>
      <c r="F31" s="487">
        <f t="shared" si="0"/>
        <v>557730.69999999995</v>
      </c>
      <c r="G31" s="487">
        <v>40378.58</v>
      </c>
      <c r="H31" s="487">
        <v>6016.31</v>
      </c>
      <c r="I31" s="487">
        <f t="shared" si="2"/>
        <v>517352.11999999994</v>
      </c>
    </row>
    <row r="32" spans="2:9">
      <c r="B32" s="399"/>
      <c r="C32" s="567" t="s">
        <v>521</v>
      </c>
      <c r="D32" s="487">
        <v>340387.9</v>
      </c>
      <c r="E32" s="685">
        <v>107937.9</v>
      </c>
      <c r="F32" s="487">
        <f t="shared" si="0"/>
        <v>448325.80000000005</v>
      </c>
      <c r="G32" s="487">
        <v>29375.7</v>
      </c>
      <c r="H32" s="487">
        <v>13949.7</v>
      </c>
      <c r="I32" s="487">
        <f t="shared" si="2"/>
        <v>418950.10000000003</v>
      </c>
    </row>
    <row r="33" spans="1:10">
      <c r="B33" s="399"/>
      <c r="C33" s="567" t="s">
        <v>522</v>
      </c>
      <c r="D33" s="487">
        <v>517198.99</v>
      </c>
      <c r="E33" s="685">
        <v>319157.01</v>
      </c>
      <c r="F33" s="487">
        <f t="shared" si="0"/>
        <v>836356</v>
      </c>
      <c r="G33" s="487">
        <v>240735.4</v>
      </c>
      <c r="H33" s="487">
        <v>50446.37</v>
      </c>
      <c r="I33" s="487">
        <f t="shared" si="2"/>
        <v>595620.6</v>
      </c>
    </row>
    <row r="34" spans="1:10" s="554" customFormat="1">
      <c r="A34" s="26"/>
      <c r="B34" s="373" t="s">
        <v>641</v>
      </c>
      <c r="C34" s="567"/>
      <c r="D34" s="543">
        <f>D35</f>
        <v>40000</v>
      </c>
      <c r="E34" s="543">
        <f>E35</f>
        <v>290000</v>
      </c>
      <c r="F34" s="543">
        <f t="shared" si="0"/>
        <v>330000</v>
      </c>
      <c r="G34" s="543">
        <f>G35</f>
        <v>30000</v>
      </c>
      <c r="H34" s="543">
        <f>H35</f>
        <v>0</v>
      </c>
      <c r="I34" s="398">
        <f>+F34-G34</f>
        <v>300000</v>
      </c>
      <c r="J34" s="26"/>
    </row>
    <row r="35" spans="1:10" s="554" customFormat="1">
      <c r="A35" s="26"/>
      <c r="B35" s="399"/>
      <c r="C35" s="567" t="s">
        <v>642</v>
      </c>
      <c r="D35" s="487">
        <v>40000</v>
      </c>
      <c r="E35" s="569">
        <v>290000</v>
      </c>
      <c r="F35" s="487">
        <f t="shared" si="0"/>
        <v>330000</v>
      </c>
      <c r="G35" s="487">
        <v>30000</v>
      </c>
      <c r="H35" s="487">
        <v>0</v>
      </c>
      <c r="I35" s="487">
        <f>F35-G35</f>
        <v>300000</v>
      </c>
      <c r="J35" s="26"/>
    </row>
    <row r="36" spans="1:10" ht="12.75" customHeight="1">
      <c r="B36" s="1039" t="s">
        <v>223</v>
      </c>
      <c r="C36" s="1040"/>
      <c r="D36" s="398">
        <f>SUM(D37:D41)</f>
        <v>321034.59999999998</v>
      </c>
      <c r="E36" s="398">
        <f>SUM(E37:E42)</f>
        <v>12965872.84</v>
      </c>
      <c r="F36" s="398">
        <f>SUM(F37:F42)</f>
        <v>13286907.439999999</v>
      </c>
      <c r="G36" s="398">
        <f>SUM(G37:G42)</f>
        <v>43553.490000000005</v>
      </c>
      <c r="H36" s="398">
        <f>SUM(H37:H42)</f>
        <v>0</v>
      </c>
      <c r="I36" s="398">
        <f>SUM(I37:I42)</f>
        <v>13243353.949999999</v>
      </c>
    </row>
    <row r="37" spans="1:10">
      <c r="B37" s="399"/>
      <c r="C37" s="273" t="s">
        <v>523</v>
      </c>
      <c r="D37" s="487">
        <v>177023.56</v>
      </c>
      <c r="E37" s="569">
        <v>4292885.0999999996</v>
      </c>
      <c r="F37" s="487">
        <f t="shared" si="0"/>
        <v>4469908.6599999992</v>
      </c>
      <c r="G37" s="487">
        <v>25179.09</v>
      </c>
      <c r="H37" s="487">
        <v>0</v>
      </c>
      <c r="I37" s="487">
        <f t="shared" ref="I37:I46" si="3">+F37-G37</f>
        <v>4444729.5699999994</v>
      </c>
    </row>
    <row r="38" spans="1:10">
      <c r="B38" s="399"/>
      <c r="C38" s="273" t="s">
        <v>524</v>
      </c>
      <c r="D38" s="487">
        <v>0</v>
      </c>
      <c r="E38" s="567">
        <v>0</v>
      </c>
      <c r="F38" s="487">
        <f t="shared" si="0"/>
        <v>0</v>
      </c>
      <c r="G38" s="487">
        <v>0</v>
      </c>
      <c r="H38" s="487">
        <v>0</v>
      </c>
      <c r="I38" s="487">
        <f t="shared" si="3"/>
        <v>0</v>
      </c>
    </row>
    <row r="39" spans="1:10" s="567" customFormat="1">
      <c r="A39" s="26"/>
      <c r="B39" s="399"/>
      <c r="C39" s="567" t="s">
        <v>645</v>
      </c>
      <c r="D39" s="487">
        <v>54000</v>
      </c>
      <c r="E39" s="569">
        <v>2401916.73</v>
      </c>
      <c r="F39" s="487">
        <f t="shared" si="0"/>
        <v>2455916.73</v>
      </c>
      <c r="G39" s="487">
        <v>0</v>
      </c>
      <c r="H39" s="487">
        <v>0</v>
      </c>
      <c r="I39" s="487">
        <f t="shared" si="3"/>
        <v>2455916.73</v>
      </c>
      <c r="J39" s="26"/>
    </row>
    <row r="40" spans="1:10" s="567" customFormat="1">
      <c r="A40" s="26"/>
      <c r="B40" s="399"/>
      <c r="C40" s="567" t="s">
        <v>648</v>
      </c>
      <c r="D40" s="487">
        <v>0</v>
      </c>
      <c r="E40" s="569">
        <v>498764</v>
      </c>
      <c r="F40" s="487">
        <f t="shared" si="0"/>
        <v>498764</v>
      </c>
      <c r="G40" s="487">
        <v>0</v>
      </c>
      <c r="H40" s="487">
        <v>0</v>
      </c>
      <c r="I40" s="487">
        <f t="shared" si="3"/>
        <v>498764</v>
      </c>
      <c r="J40" s="26"/>
    </row>
    <row r="41" spans="1:10">
      <c r="B41" s="399"/>
      <c r="C41" s="567" t="s">
        <v>525</v>
      </c>
      <c r="D41" s="577">
        <v>90011.04</v>
      </c>
      <c r="E41" s="569">
        <v>5211176.21</v>
      </c>
      <c r="F41" s="470">
        <f t="shared" si="0"/>
        <v>5301187.25</v>
      </c>
      <c r="G41" s="487">
        <v>18374.400000000001</v>
      </c>
      <c r="H41" s="470">
        <v>0</v>
      </c>
      <c r="I41" s="487">
        <f t="shared" si="3"/>
        <v>5282812.8499999996</v>
      </c>
    </row>
    <row r="42" spans="1:10" s="567" customFormat="1">
      <c r="A42" s="26"/>
      <c r="B42" s="399"/>
      <c r="C42" s="567" t="s">
        <v>892</v>
      </c>
      <c r="D42" s="577">
        <v>0</v>
      </c>
      <c r="E42" s="569">
        <v>561130.80000000005</v>
      </c>
      <c r="F42" s="470">
        <f t="shared" si="0"/>
        <v>561130.80000000005</v>
      </c>
      <c r="G42" s="470">
        <v>0</v>
      </c>
      <c r="H42" s="470">
        <v>0</v>
      </c>
      <c r="I42" s="487">
        <f t="shared" si="3"/>
        <v>561130.80000000005</v>
      </c>
      <c r="J42" s="26"/>
    </row>
    <row r="43" spans="1:10">
      <c r="B43" s="502" t="s">
        <v>124</v>
      </c>
      <c r="C43" s="273"/>
      <c r="D43" s="487">
        <f>D44</f>
        <v>0</v>
      </c>
      <c r="E43" s="543">
        <f>E44</f>
        <v>49169253.270000003</v>
      </c>
      <c r="F43" s="543">
        <f t="shared" si="0"/>
        <v>49169253.270000003</v>
      </c>
      <c r="G43" s="543">
        <f>G44</f>
        <v>13854854.48</v>
      </c>
      <c r="H43" s="543">
        <f>H44</f>
        <v>3066794.43</v>
      </c>
      <c r="I43" s="543">
        <f t="shared" si="3"/>
        <v>35314398.790000007</v>
      </c>
    </row>
    <row r="44" spans="1:10">
      <c r="B44" s="399"/>
      <c r="C44" s="567" t="s">
        <v>545</v>
      </c>
      <c r="D44" s="487">
        <v>0</v>
      </c>
      <c r="E44" s="569">
        <v>49169253.270000003</v>
      </c>
      <c r="F44" s="487">
        <f t="shared" si="0"/>
        <v>49169253.270000003</v>
      </c>
      <c r="G44" s="487">
        <v>13854854.48</v>
      </c>
      <c r="H44" s="487">
        <v>3066794.43</v>
      </c>
      <c r="I44" s="487">
        <f t="shared" si="3"/>
        <v>35314398.790000007</v>
      </c>
    </row>
    <row r="45" spans="1:10">
      <c r="B45" s="502" t="s">
        <v>526</v>
      </c>
      <c r="C45" s="400"/>
      <c r="D45" s="398">
        <f>D46</f>
        <v>777738.6</v>
      </c>
      <c r="E45" s="398">
        <f>E46</f>
        <v>0</v>
      </c>
      <c r="F45" s="398">
        <f>D45+E45</f>
        <v>777738.6</v>
      </c>
      <c r="G45" s="398">
        <v>0</v>
      </c>
      <c r="H45" s="398">
        <v>0</v>
      </c>
      <c r="I45" s="398">
        <f t="shared" si="3"/>
        <v>777738.6</v>
      </c>
    </row>
    <row r="46" spans="1:10">
      <c r="B46" s="399"/>
      <c r="C46" s="567" t="s">
        <v>527</v>
      </c>
      <c r="D46" s="489">
        <v>777738.6</v>
      </c>
      <c r="E46" s="489">
        <v>0</v>
      </c>
      <c r="F46" s="487">
        <f t="shared" si="0"/>
        <v>777738.6</v>
      </c>
      <c r="G46" s="489">
        <v>0</v>
      </c>
      <c r="H46" s="489">
        <v>0</v>
      </c>
      <c r="I46" s="489">
        <f t="shared" si="3"/>
        <v>777738.6</v>
      </c>
    </row>
    <row r="47" spans="1:10" s="373" customFormat="1">
      <c r="A47" s="298"/>
      <c r="B47" s="401"/>
      <c r="C47" s="402" t="s">
        <v>218</v>
      </c>
      <c r="D47" s="564">
        <f>D10+D16+D24+D36+D45+D34</f>
        <v>20631070.600000005</v>
      </c>
      <c r="E47" s="403">
        <f>E10+E16+E24+E36+E45+E43+E34</f>
        <v>78159655.159999996</v>
      </c>
      <c r="F47" s="564">
        <f>F10+F16+F24+F36+F45+F43+F34</f>
        <v>98790725.760000005</v>
      </c>
      <c r="G47" s="564">
        <f>G10+G16+G24+G36+G45+G43+G34</f>
        <v>20985670.77</v>
      </c>
      <c r="H47" s="564">
        <f>H10+H16+H24+H36+H45+H43+H34</f>
        <v>9577019.5299999993</v>
      </c>
      <c r="I47" s="403">
        <f>I10+I16+I24+I36+I45+I43+I34</f>
        <v>77805054.99000001</v>
      </c>
      <c r="J47" s="298"/>
    </row>
    <row r="49" spans="2:10">
      <c r="B49" s="16" t="s">
        <v>76</v>
      </c>
      <c r="F49" s="397"/>
      <c r="G49" s="397"/>
      <c r="H49" s="397"/>
      <c r="I49" s="397"/>
    </row>
    <row r="51" spans="2:10">
      <c r="D51" s="397" t="str">
        <f>IF(D48=CAdmon!D36," ","ERROR")</f>
        <v xml:space="preserve"> </v>
      </c>
      <c r="E51" s="397" t="str">
        <f>IF(E48=CAdmon!E36," ","ERROR")</f>
        <v xml:space="preserve"> </v>
      </c>
      <c r="F51" s="397" t="str">
        <f>IF(F48=CAdmon!F36," ","ERROR")</f>
        <v xml:space="preserve"> </v>
      </c>
      <c r="G51" s="397" t="str">
        <f>IF(G48=CAdmon!G36," ","ERROR")</f>
        <v xml:space="preserve"> </v>
      </c>
      <c r="H51" s="397" t="str">
        <f>IF(H48=CAdmon!H36," ","ERROR")</f>
        <v xml:space="preserve"> </v>
      </c>
      <c r="I51" s="397" t="str">
        <f>IF(I48=CAdmon!I36," ","ERROR")</f>
        <v xml:space="preserve"> </v>
      </c>
    </row>
    <row r="52" spans="2:10">
      <c r="B52" s="273"/>
      <c r="C52" s="273"/>
      <c r="D52" s="273"/>
      <c r="E52" s="273"/>
      <c r="F52" s="273"/>
      <c r="G52" s="273"/>
      <c r="H52" s="273"/>
      <c r="I52" s="273"/>
      <c r="J52" s="33"/>
    </row>
    <row r="53" spans="2:10">
      <c r="B53" s="273"/>
      <c r="C53" s="873"/>
      <c r="D53" s="873"/>
      <c r="E53" s="273"/>
      <c r="F53" s="1036"/>
      <c r="G53" s="1036"/>
      <c r="H53" s="1036"/>
      <c r="I53" s="1036"/>
      <c r="J53" s="33"/>
    </row>
    <row r="54" spans="2:10">
      <c r="B54" s="273"/>
      <c r="C54" s="869"/>
      <c r="D54" s="869"/>
      <c r="E54" s="273"/>
      <c r="F54" s="1036"/>
      <c r="G54" s="1036"/>
      <c r="H54" s="1036"/>
      <c r="I54" s="1036"/>
      <c r="J54" s="33"/>
    </row>
    <row r="55" spans="2:10">
      <c r="B55" s="273"/>
      <c r="C55" s="273"/>
      <c r="D55" s="273"/>
      <c r="E55" s="273"/>
      <c r="F55" s="273"/>
      <c r="G55" s="273"/>
      <c r="H55" s="273"/>
      <c r="I55" s="273"/>
      <c r="J55" s="33"/>
    </row>
  </sheetData>
  <mergeCells count="14">
    <mergeCell ref="B1:I1"/>
    <mergeCell ref="B2:I2"/>
    <mergeCell ref="B3:I3"/>
    <mergeCell ref="B36:C36"/>
    <mergeCell ref="B7:C9"/>
    <mergeCell ref="D7:H7"/>
    <mergeCell ref="F53:I53"/>
    <mergeCell ref="F54:I54"/>
    <mergeCell ref="I7:I8"/>
    <mergeCell ref="B10:C10"/>
    <mergeCell ref="B16:C16"/>
    <mergeCell ref="B24:C24"/>
    <mergeCell ref="C53:D53"/>
    <mergeCell ref="C54:D54"/>
  </mergeCells>
  <pageMargins left="0.70866141732283472" right="0.70866141732283472" top="0.43307086614173229" bottom="0.74803149606299213" header="0.31496062992125984" footer="0.31496062992125984"/>
  <pageSetup scale="67" fitToHeight="0" orientation="landscape" r:id="rId1"/>
  <headerFooter>
    <oddFooter>&amp;CPágina 3</oddFooter>
  </headerFooter>
  <ignoredErrors>
    <ignoredError sqref="F16" formula="1"/>
  </ignoredError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33"/>
  <sheetViews>
    <sheetView showGridLines="0" view="pageLayout" zoomScaleNormal="85" workbookViewId="0">
      <selection activeCell="J64" sqref="J64"/>
    </sheetView>
  </sheetViews>
  <sheetFormatPr baseColWidth="10" defaultRowHeight="12.75"/>
  <cols>
    <col min="1" max="1" width="2.5703125" style="26" customWidth="1"/>
    <col min="2" max="2" width="2" style="268" customWidth="1"/>
    <col min="3" max="3" width="45.85546875" style="268" customWidth="1"/>
    <col min="4" max="4" width="14.28515625" style="268" customWidth="1"/>
    <col min="5" max="5" width="14.7109375" style="268" bestFit="1" customWidth="1"/>
    <col min="6" max="6" width="16.5703125" style="268" customWidth="1"/>
    <col min="7" max="7" width="14.140625" style="268" customWidth="1"/>
    <col min="8" max="8" width="14.28515625" style="268" customWidth="1"/>
    <col min="9" max="9" width="15.140625" style="268" customWidth="1"/>
    <col min="10" max="10" width="4" style="26" customWidth="1"/>
    <col min="11" max="16384" width="11.42578125" style="268"/>
  </cols>
  <sheetData>
    <row r="1" spans="1:10" ht="16.5" customHeight="1">
      <c r="B1" s="885" t="s">
        <v>439</v>
      </c>
      <c r="C1" s="885"/>
      <c r="D1" s="885"/>
      <c r="E1" s="885"/>
      <c r="F1" s="885"/>
      <c r="G1" s="885"/>
      <c r="H1" s="885"/>
      <c r="I1" s="885"/>
    </row>
    <row r="2" spans="1:10" ht="16.5" customHeight="1">
      <c r="B2" s="885" t="s">
        <v>440</v>
      </c>
      <c r="C2" s="885"/>
      <c r="D2" s="885"/>
      <c r="E2" s="885"/>
      <c r="F2" s="885"/>
      <c r="G2" s="885"/>
      <c r="H2" s="885"/>
      <c r="I2" s="885"/>
    </row>
    <row r="3" spans="1:10" ht="16.5" customHeight="1">
      <c r="B3" s="885" t="s">
        <v>994</v>
      </c>
      <c r="C3" s="885"/>
      <c r="D3" s="885"/>
      <c r="E3" s="885"/>
      <c r="F3" s="885"/>
      <c r="G3" s="885"/>
      <c r="H3" s="885"/>
      <c r="I3" s="885"/>
    </row>
    <row r="4" spans="1:10" s="26" customFormat="1"/>
    <row r="5" spans="1:10" s="26" customFormat="1">
      <c r="C5" s="31" t="s">
        <v>3</v>
      </c>
      <c r="D5" s="281" t="s">
        <v>493</v>
      </c>
      <c r="E5" s="281"/>
      <c r="F5" s="280"/>
      <c r="G5" s="281"/>
      <c r="H5" s="73"/>
    </row>
    <row r="6" spans="1:10" s="26" customFormat="1"/>
    <row r="7" spans="1:10">
      <c r="B7" s="1041" t="s">
        <v>74</v>
      </c>
      <c r="C7" s="1042"/>
      <c r="D7" s="1035" t="s">
        <v>219</v>
      </c>
      <c r="E7" s="1035"/>
      <c r="F7" s="1035"/>
      <c r="G7" s="1035"/>
      <c r="H7" s="1035"/>
      <c r="I7" s="1035" t="s">
        <v>213</v>
      </c>
    </row>
    <row r="8" spans="1:10" ht="25.5">
      <c r="B8" s="1043"/>
      <c r="C8" s="1044"/>
      <c r="D8" s="374" t="s">
        <v>214</v>
      </c>
      <c r="E8" s="374" t="s">
        <v>215</v>
      </c>
      <c r="F8" s="374" t="s">
        <v>197</v>
      </c>
      <c r="G8" s="374" t="s">
        <v>198</v>
      </c>
      <c r="H8" s="374" t="s">
        <v>216</v>
      </c>
      <c r="I8" s="1035"/>
    </row>
    <row r="9" spans="1:10">
      <c r="B9" s="1045"/>
      <c r="C9" s="1046"/>
      <c r="D9" s="374">
        <v>1</v>
      </c>
      <c r="E9" s="374">
        <v>2</v>
      </c>
      <c r="F9" s="374" t="s">
        <v>217</v>
      </c>
      <c r="G9" s="374">
        <v>5</v>
      </c>
      <c r="H9" s="374">
        <v>7</v>
      </c>
      <c r="I9" s="374" t="s">
        <v>453</v>
      </c>
    </row>
    <row r="10" spans="1:10">
      <c r="B10" s="387"/>
      <c r="C10" s="388"/>
      <c r="D10" s="389"/>
      <c r="E10" s="389"/>
      <c r="F10" s="389"/>
      <c r="G10" s="389"/>
      <c r="H10" s="389"/>
      <c r="I10" s="389"/>
    </row>
    <row r="11" spans="1:10">
      <c r="B11" s="375"/>
      <c r="C11" s="390" t="s">
        <v>220</v>
      </c>
      <c r="D11" s="569">
        <v>19532297.399999999</v>
      </c>
      <c r="E11" s="487">
        <v>16024529.050000001</v>
      </c>
      <c r="F11" s="487">
        <f>+D11+E11</f>
        <v>35556826.450000003</v>
      </c>
      <c r="G11" s="538">
        <v>7087262.7999999998</v>
      </c>
      <c r="H11" s="391">
        <v>6510225.0999999996</v>
      </c>
      <c r="I11" s="379">
        <f>F11-G11</f>
        <v>28469563.650000002</v>
      </c>
    </row>
    <row r="12" spans="1:10">
      <c r="B12" s="375"/>
      <c r="C12" s="376"/>
      <c r="D12" s="569"/>
      <c r="E12" s="487"/>
      <c r="F12" s="391"/>
      <c r="G12" s="538"/>
      <c r="H12" s="391"/>
      <c r="I12" s="391"/>
    </row>
    <row r="13" spans="1:10">
      <c r="B13" s="392"/>
      <c r="C13" s="390" t="s">
        <v>221</v>
      </c>
      <c r="D13" s="569">
        <v>1098773.2</v>
      </c>
      <c r="E13" s="487">
        <v>62135126.109999999</v>
      </c>
      <c r="F13" s="487">
        <f>+D13+E13</f>
        <v>63233899.310000002</v>
      </c>
      <c r="G13" s="538">
        <v>13898407.970000001</v>
      </c>
      <c r="H13" s="391">
        <v>3066794.43</v>
      </c>
      <c r="I13" s="391">
        <f>F13-G13</f>
        <v>49335491.340000004</v>
      </c>
    </row>
    <row r="14" spans="1:10">
      <c r="B14" s="392"/>
      <c r="C14" s="390"/>
      <c r="D14" s="569"/>
      <c r="E14" s="487"/>
      <c r="F14" s="487"/>
      <c r="G14" s="538"/>
      <c r="H14" s="391"/>
      <c r="I14" s="391"/>
    </row>
    <row r="15" spans="1:10" ht="25.5">
      <c r="B15" s="392"/>
      <c r="C15" s="390" t="s">
        <v>801</v>
      </c>
      <c r="D15" s="551"/>
      <c r="E15" s="487"/>
      <c r="F15" s="487"/>
      <c r="G15" s="538">
        <v>0</v>
      </c>
      <c r="H15" s="391">
        <v>0</v>
      </c>
      <c r="I15" s="391">
        <f>F15-G15</f>
        <v>0</v>
      </c>
    </row>
    <row r="16" spans="1:10" s="567" customFormat="1">
      <c r="A16" s="26"/>
      <c r="B16" s="392"/>
      <c r="C16" s="390"/>
      <c r="D16" s="569"/>
      <c r="E16" s="487"/>
      <c r="F16" s="491"/>
      <c r="G16" s="538"/>
      <c r="H16" s="391"/>
      <c r="I16" s="391"/>
      <c r="J16" s="26"/>
    </row>
    <row r="17" spans="1:10" s="567" customFormat="1">
      <c r="A17" s="26"/>
      <c r="B17" s="392"/>
      <c r="C17" s="390" t="s">
        <v>98</v>
      </c>
      <c r="D17" s="569"/>
      <c r="E17" s="487"/>
      <c r="F17" s="491"/>
      <c r="G17" s="538"/>
      <c r="H17" s="391"/>
      <c r="I17" s="391"/>
      <c r="J17" s="26"/>
    </row>
    <row r="18" spans="1:10" s="567" customFormat="1">
      <c r="A18" s="26"/>
      <c r="B18" s="392"/>
      <c r="C18" s="390"/>
      <c r="D18" s="569"/>
      <c r="E18" s="487"/>
      <c r="F18" s="491"/>
      <c r="G18" s="538"/>
      <c r="H18" s="391"/>
      <c r="I18" s="391"/>
      <c r="J18" s="26"/>
    </row>
    <row r="19" spans="1:10" s="567" customFormat="1">
      <c r="A19" s="26"/>
      <c r="B19" s="392"/>
      <c r="C19" s="390" t="s">
        <v>108</v>
      </c>
      <c r="D19" s="569"/>
      <c r="E19" s="487"/>
      <c r="F19" s="491"/>
      <c r="G19" s="538"/>
      <c r="H19" s="391"/>
      <c r="I19" s="391"/>
      <c r="J19" s="26"/>
    </row>
    <row r="20" spans="1:10">
      <c r="B20" s="375"/>
      <c r="C20" s="376"/>
      <c r="D20" s="538"/>
      <c r="E20" s="391"/>
      <c r="F20" s="532"/>
      <c r="G20" s="538"/>
      <c r="H20" s="391"/>
      <c r="I20" s="391"/>
    </row>
    <row r="21" spans="1:10">
      <c r="B21" s="392"/>
      <c r="C21" s="390"/>
      <c r="D21" s="538"/>
      <c r="E21" s="391"/>
      <c r="F21" s="532">
        <f>+D21+E21</f>
        <v>0</v>
      </c>
      <c r="G21" s="538"/>
      <c r="H21" s="391"/>
      <c r="I21" s="391">
        <f>+F21-G21</f>
        <v>0</v>
      </c>
    </row>
    <row r="22" spans="1:10">
      <c r="B22" s="393"/>
      <c r="C22" s="394"/>
      <c r="D22" s="395"/>
      <c r="E22" s="395"/>
      <c r="F22" s="395"/>
      <c r="G22" s="540"/>
      <c r="H22" s="395"/>
      <c r="I22" s="395"/>
    </row>
    <row r="23" spans="1:10" s="373" customFormat="1">
      <c r="A23" s="298"/>
      <c r="B23" s="393"/>
      <c r="C23" s="394" t="s">
        <v>218</v>
      </c>
      <c r="D23" s="396">
        <f>+D11+D13+D15</f>
        <v>20631070.599999998</v>
      </c>
      <c r="E23" s="396">
        <f>+E11+E13+E15</f>
        <v>78159655.159999996</v>
      </c>
      <c r="F23" s="396">
        <f>+F11+F13+F15</f>
        <v>98790725.760000005</v>
      </c>
      <c r="G23" s="396">
        <f>+G11+G13+G21</f>
        <v>20985670.77</v>
      </c>
      <c r="H23" s="396">
        <f>+H11+H13+H21</f>
        <v>9577019.5299999993</v>
      </c>
      <c r="I23" s="396">
        <f>F23-G23</f>
        <v>77805054.99000001</v>
      </c>
      <c r="J23" s="298"/>
    </row>
    <row r="24" spans="1:10" s="26" customFormat="1"/>
    <row r="25" spans="1:10">
      <c r="C25" s="16" t="s">
        <v>76</v>
      </c>
    </row>
    <row r="26" spans="1:10" s="567" customFormat="1">
      <c r="A26" s="26"/>
      <c r="C26" s="16"/>
      <c r="J26" s="26"/>
    </row>
    <row r="27" spans="1:10" s="567" customFormat="1">
      <c r="A27" s="26"/>
      <c r="C27" s="16"/>
      <c r="J27" s="26"/>
    </row>
    <row r="28" spans="1:10" s="567" customFormat="1">
      <c r="A28" s="26"/>
      <c r="C28" s="16"/>
      <c r="J28" s="26"/>
    </row>
    <row r="29" spans="1:10">
      <c r="D29" s="397" t="str">
        <f>IF(D23=CAdmon!D22," ","ERROR")</f>
        <v xml:space="preserve"> </v>
      </c>
      <c r="E29" s="397" t="str">
        <f>IF(E23=CAdmon!E22," ","ERROR")</f>
        <v xml:space="preserve"> </v>
      </c>
      <c r="F29" s="397" t="str">
        <f>IF(F23=CAdmon!F22," ","ERROR")</f>
        <v xml:space="preserve"> </v>
      </c>
      <c r="G29" s="397" t="str">
        <f>IF(G23=CAdmon!G22," ","ERROR")</f>
        <v xml:space="preserve"> </v>
      </c>
      <c r="H29" s="397" t="str">
        <f>IF(H23=CAdmon!H22," ","ERROR")</f>
        <v xml:space="preserve"> </v>
      </c>
      <c r="I29" s="397" t="str">
        <f>IF(I23=CAdmon!I22," ","ERROR")</f>
        <v xml:space="preserve"> </v>
      </c>
    </row>
    <row r="30" spans="1:10">
      <c r="C30" s="273"/>
      <c r="D30" s="273"/>
      <c r="E30" s="273"/>
      <c r="F30" s="273"/>
      <c r="G30" s="273"/>
      <c r="H30" s="273"/>
      <c r="I30" s="273"/>
    </row>
    <row r="31" spans="1:10">
      <c r="C31" s="873"/>
      <c r="D31" s="873"/>
      <c r="E31" s="273"/>
      <c r="F31" s="1036"/>
      <c r="G31" s="1036"/>
      <c r="H31" s="1036"/>
      <c r="I31" s="1036"/>
    </row>
    <row r="32" spans="1:10">
      <c r="C32" s="869"/>
      <c r="D32" s="869"/>
      <c r="E32" s="273"/>
      <c r="F32" s="1036"/>
      <c r="G32" s="1036"/>
      <c r="H32" s="1036"/>
      <c r="I32" s="1036"/>
    </row>
    <row r="33" spans="3:9">
      <c r="C33" s="273"/>
      <c r="D33" s="273"/>
      <c r="E33" s="273"/>
      <c r="F33" s="273"/>
      <c r="G33" s="273"/>
      <c r="H33" s="273"/>
      <c r="I33" s="273"/>
    </row>
  </sheetData>
  <mergeCells count="10">
    <mergeCell ref="F32:I32"/>
    <mergeCell ref="B7:C9"/>
    <mergeCell ref="D7:H7"/>
    <mergeCell ref="I7:I8"/>
    <mergeCell ref="B1:I1"/>
    <mergeCell ref="B3:I3"/>
    <mergeCell ref="F31:I31"/>
    <mergeCell ref="B2:I2"/>
    <mergeCell ref="C31:D31"/>
    <mergeCell ref="C32:D32"/>
  </mergeCells>
  <pageMargins left="0.70866141732283472" right="0.70866141732283472" top="0.43307086614173229" bottom="0.74803149606299213" header="0.31496062992125984" footer="0.31496062992125984"/>
  <pageSetup scale="85" fitToHeight="0" orientation="landscape" r:id="rId1"/>
  <headerFooter>
    <oddFooter>&amp;CPágina 4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55"/>
  <sheetViews>
    <sheetView showGridLines="0" view="pageLayout" zoomScale="85" zoomScaleNormal="85" zoomScalePageLayoutView="85" workbookViewId="0">
      <selection activeCell="A3" sqref="A3:D3"/>
    </sheetView>
  </sheetViews>
  <sheetFormatPr baseColWidth="10" defaultRowHeight="12.75"/>
  <cols>
    <col min="1" max="1" width="1.5703125" style="26" customWidth="1"/>
    <col min="2" max="2" width="4.5703125" style="426" customWidth="1"/>
    <col min="3" max="3" width="60.28515625" style="268" customWidth="1"/>
    <col min="4" max="4" width="14.140625" style="268" customWidth="1"/>
    <col min="5" max="5" width="15" style="268" customWidth="1"/>
    <col min="6" max="6" width="17.5703125" style="268" customWidth="1"/>
    <col min="7" max="7" width="14.140625" style="268" customWidth="1"/>
    <col min="8" max="8" width="14" style="268" customWidth="1"/>
    <col min="9" max="9" width="14.85546875" style="268" bestFit="1" customWidth="1"/>
    <col min="10" max="10" width="6.140625" style="26" customWidth="1"/>
    <col min="11" max="16384" width="11.42578125" style="268"/>
  </cols>
  <sheetData>
    <row r="1" spans="1:10" ht="18.75" customHeight="1">
      <c r="B1" s="885" t="s">
        <v>439</v>
      </c>
      <c r="C1" s="885"/>
      <c r="D1" s="885"/>
      <c r="E1" s="885"/>
      <c r="F1" s="885"/>
      <c r="G1" s="885"/>
      <c r="H1" s="885"/>
      <c r="I1" s="885"/>
    </row>
    <row r="2" spans="1:10" ht="18.75" customHeight="1">
      <c r="B2" s="885" t="s">
        <v>442</v>
      </c>
      <c r="C2" s="885"/>
      <c r="D2" s="885"/>
      <c r="E2" s="885"/>
      <c r="F2" s="885"/>
      <c r="G2" s="885"/>
      <c r="H2" s="885"/>
      <c r="I2" s="885"/>
    </row>
    <row r="3" spans="1:10" ht="18.75" customHeight="1">
      <c r="B3" s="885" t="s">
        <v>996</v>
      </c>
      <c r="C3" s="885"/>
      <c r="D3" s="885"/>
      <c r="E3" s="885"/>
      <c r="F3" s="885"/>
      <c r="G3" s="885"/>
      <c r="H3" s="885"/>
      <c r="I3" s="885"/>
    </row>
    <row r="4" spans="1:10" s="26" customFormat="1" ht="9" customHeight="1">
      <c r="B4" s="404"/>
      <c r="C4" s="404"/>
      <c r="D4" s="404"/>
      <c r="E4" s="404"/>
      <c r="F4" s="404"/>
      <c r="G4" s="404"/>
      <c r="H4" s="404"/>
      <c r="I4" s="404"/>
    </row>
    <row r="5" spans="1:10" s="26" customFormat="1" ht="21.75" customHeight="1">
      <c r="C5" s="31" t="s">
        <v>3</v>
      </c>
      <c r="D5" s="281" t="s">
        <v>493</v>
      </c>
      <c r="E5" s="281"/>
      <c r="F5" s="405"/>
      <c r="G5" s="405"/>
      <c r="H5" s="405"/>
      <c r="I5" s="406"/>
    </row>
    <row r="6" spans="1:10" s="26" customFormat="1" ht="9" customHeight="1">
      <c r="B6" s="406"/>
      <c r="C6" s="406"/>
      <c r="D6" s="406"/>
      <c r="E6" s="406"/>
      <c r="F6" s="406"/>
      <c r="G6" s="406"/>
      <c r="H6" s="406"/>
      <c r="I6" s="406"/>
    </row>
    <row r="7" spans="1:10">
      <c r="B7" s="1034" t="s">
        <v>74</v>
      </c>
      <c r="C7" s="1034"/>
      <c r="D7" s="1035" t="s">
        <v>212</v>
      </c>
      <c r="E7" s="1035"/>
      <c r="F7" s="1035"/>
      <c r="G7" s="1035"/>
      <c r="H7" s="1035"/>
      <c r="I7" s="1035" t="s">
        <v>213</v>
      </c>
    </row>
    <row r="8" spans="1:10" ht="25.5">
      <c r="B8" s="1034"/>
      <c r="C8" s="1034"/>
      <c r="D8" s="374" t="s">
        <v>214</v>
      </c>
      <c r="E8" s="374" t="s">
        <v>215</v>
      </c>
      <c r="F8" s="374" t="s">
        <v>197</v>
      </c>
      <c r="G8" s="374" t="s">
        <v>198</v>
      </c>
      <c r="H8" s="374" t="s">
        <v>216</v>
      </c>
      <c r="I8" s="1035"/>
    </row>
    <row r="9" spans="1:10">
      <c r="B9" s="1034"/>
      <c r="C9" s="1034"/>
      <c r="D9" s="374">
        <v>1</v>
      </c>
      <c r="E9" s="374">
        <v>2</v>
      </c>
      <c r="F9" s="374" t="s">
        <v>217</v>
      </c>
      <c r="G9" s="374">
        <v>5</v>
      </c>
      <c r="H9" s="374">
        <v>7</v>
      </c>
      <c r="I9" s="374" t="s">
        <v>453</v>
      </c>
    </row>
    <row r="10" spans="1:10" ht="3" customHeight="1">
      <c r="B10" s="407"/>
      <c r="C10" s="388"/>
      <c r="D10" s="408"/>
      <c r="E10" s="408"/>
      <c r="F10" s="408"/>
      <c r="G10" s="408"/>
      <c r="H10" s="408"/>
      <c r="I10" s="408"/>
    </row>
    <row r="11" spans="1:10" s="410" customFormat="1">
      <c r="A11" s="94"/>
      <c r="B11" s="1047" t="s">
        <v>224</v>
      </c>
      <c r="C11" s="1048"/>
      <c r="D11" s="409">
        <f t="shared" ref="D11:I11" si="0">SUM(D12:D20)</f>
        <v>0</v>
      </c>
      <c r="E11" s="409">
        <f t="shared" si="0"/>
        <v>0</v>
      </c>
      <c r="F11" s="409">
        <f t="shared" si="0"/>
        <v>0</v>
      </c>
      <c r="G11" s="409">
        <f t="shared" si="0"/>
        <v>0</v>
      </c>
      <c r="H11" s="409">
        <f t="shared" si="0"/>
        <v>0</v>
      </c>
      <c r="I11" s="409">
        <f t="shared" si="0"/>
        <v>0</v>
      </c>
      <c r="J11" s="94"/>
    </row>
    <row r="12" spans="1:10" s="410" customFormat="1">
      <c r="A12" s="94"/>
      <c r="B12" s="411"/>
      <c r="C12" s="412" t="s">
        <v>225</v>
      </c>
      <c r="D12" s="379">
        <v>0</v>
      </c>
      <c r="E12" s="379">
        <v>0</v>
      </c>
      <c r="F12" s="379">
        <v>0</v>
      </c>
      <c r="G12" s="379">
        <v>0</v>
      </c>
      <c r="H12" s="379">
        <v>0</v>
      </c>
      <c r="I12" s="379">
        <f t="shared" ref="I12:I19" si="1">+F12-G12</f>
        <v>0</v>
      </c>
      <c r="J12" s="94"/>
    </row>
    <row r="13" spans="1:10" s="410" customFormat="1">
      <c r="A13" s="94"/>
      <c r="B13" s="411"/>
      <c r="C13" s="412" t="s">
        <v>226</v>
      </c>
      <c r="D13" s="413"/>
      <c r="E13" s="413"/>
      <c r="F13" s="414">
        <f t="shared" ref="F13:F29" si="2">+D13+E13</f>
        <v>0</v>
      </c>
      <c r="G13" s="413"/>
      <c r="H13" s="413"/>
      <c r="I13" s="413">
        <f t="shared" si="1"/>
        <v>0</v>
      </c>
      <c r="J13" s="94"/>
    </row>
    <row r="14" spans="1:10" s="410" customFormat="1">
      <c r="A14" s="94"/>
      <c r="B14" s="411"/>
      <c r="C14" s="412" t="s">
        <v>227</v>
      </c>
      <c r="D14" s="413"/>
      <c r="E14" s="413"/>
      <c r="F14" s="414">
        <f t="shared" si="2"/>
        <v>0</v>
      </c>
      <c r="G14" s="413"/>
      <c r="H14" s="413"/>
      <c r="I14" s="413">
        <f t="shared" si="1"/>
        <v>0</v>
      </c>
      <c r="J14" s="94"/>
    </row>
    <row r="15" spans="1:10" s="410" customFormat="1">
      <c r="A15" s="94"/>
      <c r="B15" s="411"/>
      <c r="C15" s="412" t="s">
        <v>228</v>
      </c>
      <c r="D15" s="413"/>
      <c r="E15" s="413"/>
      <c r="F15" s="414">
        <f t="shared" si="2"/>
        <v>0</v>
      </c>
      <c r="G15" s="413"/>
      <c r="H15" s="413"/>
      <c r="I15" s="413">
        <f t="shared" si="1"/>
        <v>0</v>
      </c>
      <c r="J15" s="94"/>
    </row>
    <row r="16" spans="1:10" s="410" customFormat="1">
      <c r="A16" s="94"/>
      <c r="B16" s="411"/>
      <c r="C16" s="412" t="s">
        <v>229</v>
      </c>
      <c r="D16" s="413"/>
      <c r="E16" s="413"/>
      <c r="F16" s="414">
        <f t="shared" si="2"/>
        <v>0</v>
      </c>
      <c r="G16" s="413"/>
      <c r="H16" s="413"/>
      <c r="I16" s="413">
        <f t="shared" si="1"/>
        <v>0</v>
      </c>
      <c r="J16" s="94"/>
    </row>
    <row r="17" spans="1:10" s="410" customFormat="1">
      <c r="A17" s="94"/>
      <c r="B17" s="411"/>
      <c r="C17" s="412" t="s">
        <v>230</v>
      </c>
      <c r="D17" s="413"/>
      <c r="E17" s="413"/>
      <c r="F17" s="414">
        <f t="shared" si="2"/>
        <v>0</v>
      </c>
      <c r="G17" s="413"/>
      <c r="H17" s="413"/>
      <c r="I17" s="413">
        <f t="shared" si="1"/>
        <v>0</v>
      </c>
      <c r="J17" s="94"/>
    </row>
    <row r="18" spans="1:10" s="410" customFormat="1">
      <c r="A18" s="94"/>
      <c r="B18" s="411"/>
      <c r="C18" s="412" t="s">
        <v>231</v>
      </c>
      <c r="D18" s="413"/>
      <c r="E18" s="413"/>
      <c r="F18" s="414">
        <f t="shared" si="2"/>
        <v>0</v>
      </c>
      <c r="G18" s="413"/>
      <c r="H18" s="413"/>
      <c r="I18" s="413">
        <f t="shared" si="1"/>
        <v>0</v>
      </c>
      <c r="J18" s="94"/>
    </row>
    <row r="19" spans="1:10" s="410" customFormat="1">
      <c r="A19" s="94"/>
      <c r="B19" s="411"/>
      <c r="C19" s="412" t="s">
        <v>222</v>
      </c>
      <c r="D19" s="413"/>
      <c r="E19" s="413"/>
      <c r="F19" s="414">
        <f t="shared" si="2"/>
        <v>0</v>
      </c>
      <c r="G19" s="413"/>
      <c r="H19" s="413"/>
      <c r="I19" s="413">
        <f t="shared" si="1"/>
        <v>0</v>
      </c>
      <c r="J19" s="94"/>
    </row>
    <row r="20" spans="1:10" s="410" customFormat="1">
      <c r="A20" s="94"/>
      <c r="B20" s="411"/>
      <c r="C20" s="412"/>
      <c r="D20" s="413"/>
      <c r="E20" s="413"/>
      <c r="F20" s="414">
        <f t="shared" si="2"/>
        <v>0</v>
      </c>
      <c r="G20" s="413"/>
      <c r="H20" s="413"/>
      <c r="I20" s="413"/>
      <c r="J20" s="94"/>
    </row>
    <row r="21" spans="1:10" s="416" customFormat="1">
      <c r="A21" s="415"/>
      <c r="B21" s="1047" t="s">
        <v>232</v>
      </c>
      <c r="C21" s="1048"/>
      <c r="D21" s="595">
        <f>SUM(D22:D28)</f>
        <v>20631070.600000001</v>
      </c>
      <c r="E21" s="595">
        <f>SUM(E22:E28)</f>
        <v>78159655.159999996</v>
      </c>
      <c r="F21" s="414">
        <f>+D21+E21</f>
        <v>98790725.75999999</v>
      </c>
      <c r="G21" s="595">
        <f>SUM(G22:G28)</f>
        <v>20985670.77</v>
      </c>
      <c r="H21" s="595">
        <f>SUM(H22:H28)</f>
        <v>9577019.5299999993</v>
      </c>
      <c r="I21" s="595">
        <f t="shared" ref="I21:I28" si="3">+F21-G21</f>
        <v>77805054.989999995</v>
      </c>
      <c r="J21" s="415"/>
    </row>
    <row r="22" spans="1:10" s="410" customFormat="1">
      <c r="A22" s="94"/>
      <c r="B22" s="411"/>
      <c r="C22" s="412" t="s">
        <v>233</v>
      </c>
      <c r="D22" s="417"/>
      <c r="E22" s="417"/>
      <c r="F22" s="414">
        <f t="shared" si="2"/>
        <v>0</v>
      </c>
      <c r="G22" s="417"/>
      <c r="H22" s="417"/>
      <c r="I22" s="413">
        <f t="shared" si="3"/>
        <v>0</v>
      </c>
      <c r="J22" s="94"/>
    </row>
    <row r="23" spans="1:10" s="410" customFormat="1">
      <c r="A23" s="94"/>
      <c r="B23" s="411"/>
      <c r="C23" s="412" t="s">
        <v>234</v>
      </c>
      <c r="D23" s="417"/>
      <c r="E23" s="417"/>
      <c r="F23" s="414">
        <f t="shared" si="2"/>
        <v>0</v>
      </c>
      <c r="G23" s="417"/>
      <c r="H23" s="417"/>
      <c r="I23" s="413">
        <f t="shared" si="3"/>
        <v>0</v>
      </c>
      <c r="J23" s="94"/>
    </row>
    <row r="24" spans="1:10" s="410" customFormat="1">
      <c r="A24" s="94"/>
      <c r="B24" s="411"/>
      <c r="C24" s="412" t="s">
        <v>235</v>
      </c>
      <c r="D24" s="417"/>
      <c r="E24" s="417"/>
      <c r="F24" s="414">
        <f t="shared" si="2"/>
        <v>0</v>
      </c>
      <c r="G24" s="417"/>
      <c r="H24" s="417"/>
      <c r="I24" s="413">
        <f t="shared" si="3"/>
        <v>0</v>
      </c>
      <c r="J24" s="94"/>
    </row>
    <row r="25" spans="1:10" s="410" customFormat="1">
      <c r="A25" s="94"/>
      <c r="B25" s="411"/>
      <c r="C25" s="412" t="s">
        <v>236</v>
      </c>
      <c r="D25" s="417"/>
      <c r="E25" s="417"/>
      <c r="F25" s="414">
        <f t="shared" si="2"/>
        <v>0</v>
      </c>
      <c r="G25" s="417"/>
      <c r="H25" s="417"/>
      <c r="I25" s="413">
        <f t="shared" si="3"/>
        <v>0</v>
      </c>
      <c r="J25" s="94"/>
    </row>
    <row r="26" spans="1:10" s="410" customFormat="1">
      <c r="A26" s="94"/>
      <c r="B26" s="411"/>
      <c r="C26" s="412" t="s">
        <v>237</v>
      </c>
      <c r="D26" s="487">
        <v>20631070.600000001</v>
      </c>
      <c r="E26" s="487">
        <v>78159655.159999996</v>
      </c>
      <c r="F26" s="418">
        <f t="shared" si="2"/>
        <v>98790725.75999999</v>
      </c>
      <c r="G26" s="487">
        <v>20985670.77</v>
      </c>
      <c r="H26" s="487">
        <v>9577019.5299999993</v>
      </c>
      <c r="I26" s="503">
        <f t="shared" si="3"/>
        <v>77805054.989999995</v>
      </c>
      <c r="J26" s="94"/>
    </row>
    <row r="27" spans="1:10" s="410" customFormat="1">
      <c r="A27" s="94"/>
      <c r="B27" s="411"/>
      <c r="C27" s="412" t="s">
        <v>238</v>
      </c>
      <c r="D27" s="417"/>
      <c r="E27" s="417"/>
      <c r="F27" s="414">
        <f t="shared" si="2"/>
        <v>0</v>
      </c>
      <c r="G27" s="417"/>
      <c r="H27" s="417"/>
      <c r="I27" s="413">
        <f t="shared" si="3"/>
        <v>0</v>
      </c>
      <c r="J27" s="94"/>
    </row>
    <row r="28" spans="1:10" s="410" customFormat="1">
      <c r="A28" s="94"/>
      <c r="B28" s="411"/>
      <c r="C28" s="412" t="s">
        <v>239</v>
      </c>
      <c r="D28" s="417"/>
      <c r="E28" s="417"/>
      <c r="F28" s="414">
        <f t="shared" si="2"/>
        <v>0</v>
      </c>
      <c r="G28" s="417"/>
      <c r="H28" s="417"/>
      <c r="I28" s="413">
        <f t="shared" si="3"/>
        <v>0</v>
      </c>
      <c r="J28" s="94"/>
    </row>
    <row r="29" spans="1:10" s="410" customFormat="1">
      <c r="A29" s="94"/>
      <c r="B29" s="411"/>
      <c r="C29" s="412"/>
      <c r="D29" s="417"/>
      <c r="E29" s="417"/>
      <c r="F29" s="414">
        <f t="shared" si="2"/>
        <v>0</v>
      </c>
      <c r="G29" s="417"/>
      <c r="H29" s="417"/>
      <c r="I29" s="417"/>
      <c r="J29" s="94"/>
    </row>
    <row r="30" spans="1:10" s="416" customFormat="1">
      <c r="A30" s="415"/>
      <c r="B30" s="1047" t="s">
        <v>240</v>
      </c>
      <c r="C30" s="1048"/>
      <c r="D30" s="414">
        <f>SUM(D31:D39)</f>
        <v>0</v>
      </c>
      <c r="E30" s="414">
        <f>SUM(E31:E39)</f>
        <v>0</v>
      </c>
      <c r="F30" s="414">
        <f>+D30+E30</f>
        <v>0</v>
      </c>
      <c r="G30" s="414">
        <f>SUM(G31:G39)</f>
        <v>0</v>
      </c>
      <c r="H30" s="414">
        <f>SUM(H31:H39)</f>
        <v>0</v>
      </c>
      <c r="I30" s="414">
        <f>+F30-G30-H30</f>
        <v>0</v>
      </c>
      <c r="J30" s="415"/>
    </row>
    <row r="31" spans="1:10" s="410" customFormat="1">
      <c r="A31" s="94"/>
      <c r="B31" s="411"/>
      <c r="C31" s="412" t="s">
        <v>241</v>
      </c>
      <c r="D31" s="418"/>
      <c r="E31" s="418"/>
      <c r="F31" s="418">
        <f t="shared" ref="F31:F39" si="4">+D31+E31</f>
        <v>0</v>
      </c>
      <c r="G31" s="418"/>
      <c r="H31" s="418"/>
      <c r="I31" s="418">
        <f>+F31-G31</f>
        <v>0</v>
      </c>
      <c r="J31" s="94"/>
    </row>
    <row r="32" spans="1:10" s="410" customFormat="1">
      <c r="A32" s="94"/>
      <c r="B32" s="411"/>
      <c r="C32" s="412" t="s">
        <v>242</v>
      </c>
      <c r="D32" s="418"/>
      <c r="E32" s="418">
        <f>660673.36-660673.36</f>
        <v>0</v>
      </c>
      <c r="F32" s="418">
        <f t="shared" si="4"/>
        <v>0</v>
      </c>
      <c r="G32" s="418"/>
      <c r="H32" s="418"/>
      <c r="I32" s="418">
        <f>+F32-G32-H32</f>
        <v>0</v>
      </c>
      <c r="J32" s="94"/>
    </row>
    <row r="33" spans="1:10" s="410" customFormat="1">
      <c r="A33" s="94"/>
      <c r="B33" s="411"/>
      <c r="C33" s="412" t="s">
        <v>243</v>
      </c>
      <c r="D33" s="418"/>
      <c r="E33" s="418"/>
      <c r="F33" s="418">
        <f t="shared" si="4"/>
        <v>0</v>
      </c>
      <c r="G33" s="418"/>
      <c r="H33" s="418"/>
      <c r="I33" s="418">
        <f t="shared" ref="I33:I39" si="5">+F33-G33</f>
        <v>0</v>
      </c>
      <c r="J33" s="94"/>
    </row>
    <row r="34" spans="1:10" s="410" customFormat="1">
      <c r="A34" s="94"/>
      <c r="B34" s="411"/>
      <c r="C34" s="412" t="s">
        <v>244</v>
      </c>
      <c r="D34" s="418"/>
      <c r="E34" s="418"/>
      <c r="F34" s="418">
        <f t="shared" si="4"/>
        <v>0</v>
      </c>
      <c r="G34" s="418"/>
      <c r="H34" s="418"/>
      <c r="I34" s="418">
        <f t="shared" si="5"/>
        <v>0</v>
      </c>
      <c r="J34" s="94"/>
    </row>
    <row r="35" spans="1:10" s="410" customFormat="1">
      <c r="A35" s="94"/>
      <c r="B35" s="411"/>
      <c r="C35" s="412" t="s">
        <v>245</v>
      </c>
      <c r="D35" s="418"/>
      <c r="E35" s="418"/>
      <c r="F35" s="418">
        <f t="shared" si="4"/>
        <v>0</v>
      </c>
      <c r="G35" s="418"/>
      <c r="H35" s="418"/>
      <c r="I35" s="418">
        <f t="shared" si="5"/>
        <v>0</v>
      </c>
      <c r="J35" s="94"/>
    </row>
    <row r="36" spans="1:10" s="410" customFormat="1">
      <c r="A36" s="94"/>
      <c r="B36" s="411"/>
      <c r="C36" s="412" t="s">
        <v>246</v>
      </c>
      <c r="D36" s="418"/>
      <c r="E36" s="418"/>
      <c r="F36" s="418">
        <f t="shared" si="4"/>
        <v>0</v>
      </c>
      <c r="G36" s="418"/>
      <c r="H36" s="418"/>
      <c r="I36" s="418">
        <f t="shared" si="5"/>
        <v>0</v>
      </c>
      <c r="J36" s="94"/>
    </row>
    <row r="37" spans="1:10" s="410" customFormat="1">
      <c r="A37" s="94"/>
      <c r="B37" s="411"/>
      <c r="C37" s="412" t="s">
        <v>247</v>
      </c>
      <c r="D37" s="418"/>
      <c r="E37" s="418"/>
      <c r="F37" s="418">
        <f t="shared" si="4"/>
        <v>0</v>
      </c>
      <c r="G37" s="418"/>
      <c r="H37" s="418"/>
      <c r="I37" s="418">
        <f t="shared" si="5"/>
        <v>0</v>
      </c>
      <c r="J37" s="94"/>
    </row>
    <row r="38" spans="1:10" s="410" customFormat="1">
      <c r="A38" s="94"/>
      <c r="B38" s="411"/>
      <c r="C38" s="412" t="s">
        <v>248</v>
      </c>
      <c r="D38" s="418"/>
      <c r="E38" s="418"/>
      <c r="F38" s="418">
        <f t="shared" si="4"/>
        <v>0</v>
      </c>
      <c r="G38" s="418"/>
      <c r="H38" s="418"/>
      <c r="I38" s="418">
        <f t="shared" si="5"/>
        <v>0</v>
      </c>
      <c r="J38" s="94"/>
    </row>
    <row r="39" spans="1:10" s="410" customFormat="1">
      <c r="A39" s="94"/>
      <c r="B39" s="411"/>
      <c r="C39" s="412" t="s">
        <v>249</v>
      </c>
      <c r="D39" s="418"/>
      <c r="E39" s="418"/>
      <c r="F39" s="418">
        <f t="shared" si="4"/>
        <v>0</v>
      </c>
      <c r="G39" s="418"/>
      <c r="H39" s="418"/>
      <c r="I39" s="418">
        <f t="shared" si="5"/>
        <v>0</v>
      </c>
      <c r="J39" s="94"/>
    </row>
    <row r="40" spans="1:10" s="410" customFormat="1">
      <c r="A40" s="94"/>
      <c r="B40" s="411"/>
      <c r="C40" s="412"/>
      <c r="D40" s="418"/>
      <c r="E40" s="418"/>
      <c r="F40" s="418"/>
      <c r="G40" s="418"/>
      <c r="H40" s="418"/>
      <c r="I40" s="418"/>
      <c r="J40" s="94"/>
    </row>
    <row r="41" spans="1:10" s="416" customFormat="1">
      <c r="A41" s="415"/>
      <c r="B41" s="1047" t="s">
        <v>250</v>
      </c>
      <c r="C41" s="1048"/>
      <c r="D41" s="414">
        <f>SUM(D42:D45)</f>
        <v>0</v>
      </c>
      <c r="E41" s="414">
        <f>SUM(E42:E45)</f>
        <v>0</v>
      </c>
      <c r="F41" s="414">
        <f>+D41+E41</f>
        <v>0</v>
      </c>
      <c r="G41" s="414">
        <f>SUM(G42:G45)</f>
        <v>0</v>
      </c>
      <c r="H41" s="414">
        <f>SUM(H42:H45)</f>
        <v>0</v>
      </c>
      <c r="I41" s="414">
        <f>+F41-G41</f>
        <v>0</v>
      </c>
      <c r="J41" s="415"/>
    </row>
    <row r="42" spans="1:10" s="410" customFormat="1">
      <c r="A42" s="94"/>
      <c r="B42" s="411"/>
      <c r="C42" s="412" t="s">
        <v>251</v>
      </c>
      <c r="D42" s="418"/>
      <c r="E42" s="418"/>
      <c r="F42" s="418">
        <f>+D42+E42</f>
        <v>0</v>
      </c>
      <c r="G42" s="418"/>
      <c r="H42" s="418"/>
      <c r="I42" s="418">
        <f>+F42-G42</f>
        <v>0</v>
      </c>
      <c r="J42" s="94"/>
    </row>
    <row r="43" spans="1:10" s="410" customFormat="1" ht="25.5">
      <c r="A43" s="94"/>
      <c r="B43" s="411"/>
      <c r="C43" s="412" t="s">
        <v>252</v>
      </c>
      <c r="D43" s="418"/>
      <c r="E43" s="418"/>
      <c r="F43" s="418">
        <f>+D43+E43</f>
        <v>0</v>
      </c>
      <c r="G43" s="418"/>
      <c r="H43" s="418"/>
      <c r="I43" s="418">
        <f>+F43-G43</f>
        <v>0</v>
      </c>
      <c r="J43" s="94"/>
    </row>
    <row r="44" spans="1:10" s="410" customFormat="1">
      <c r="A44" s="94"/>
      <c r="B44" s="411"/>
      <c r="C44" s="412" t="s">
        <v>253</v>
      </c>
      <c r="D44" s="418"/>
      <c r="E44" s="418"/>
      <c r="F44" s="418">
        <f>+D44+E44</f>
        <v>0</v>
      </c>
      <c r="G44" s="418"/>
      <c r="H44" s="418"/>
      <c r="I44" s="418">
        <f>+F44-G44</f>
        <v>0</v>
      </c>
      <c r="J44" s="94"/>
    </row>
    <row r="45" spans="1:10" s="410" customFormat="1">
      <c r="A45" s="94"/>
      <c r="B45" s="411"/>
      <c r="C45" s="412" t="s">
        <v>254</v>
      </c>
      <c r="D45" s="418"/>
      <c r="E45" s="418"/>
      <c r="F45" s="418">
        <f>+D45+E45</f>
        <v>0</v>
      </c>
      <c r="G45" s="418"/>
      <c r="H45" s="418"/>
      <c r="I45" s="418">
        <f>+F45-G45</f>
        <v>0</v>
      </c>
      <c r="J45" s="94"/>
    </row>
    <row r="46" spans="1:10" s="410" customFormat="1">
      <c r="A46" s="94"/>
      <c r="B46" s="419"/>
      <c r="C46" s="420"/>
      <c r="D46" s="421"/>
      <c r="E46" s="421"/>
      <c r="F46" s="421"/>
      <c r="G46" s="421"/>
      <c r="H46" s="421"/>
      <c r="I46" s="421"/>
      <c r="J46" s="94"/>
    </row>
    <row r="47" spans="1:10" s="416" customFormat="1" ht="14.25" customHeight="1">
      <c r="A47" s="415"/>
      <c r="B47" s="422"/>
      <c r="C47" s="423" t="s">
        <v>218</v>
      </c>
      <c r="D47" s="424">
        <f t="shared" ref="D47:I47" si="6">+D11+D21+D30+D41</f>
        <v>20631070.600000001</v>
      </c>
      <c r="E47" s="424">
        <f t="shared" si="6"/>
        <v>78159655.159999996</v>
      </c>
      <c r="F47" s="424">
        <f t="shared" si="6"/>
        <v>98790725.75999999</v>
      </c>
      <c r="G47" s="424">
        <f t="shared" si="6"/>
        <v>20985670.77</v>
      </c>
      <c r="H47" s="424">
        <f t="shared" si="6"/>
        <v>9577019.5299999993</v>
      </c>
      <c r="I47" s="424">
        <f t="shared" si="6"/>
        <v>77805054.989999995</v>
      </c>
      <c r="J47" s="415"/>
    </row>
    <row r="49" spans="2:9">
      <c r="B49" s="16" t="s">
        <v>76</v>
      </c>
      <c r="F49" s="425" t="str">
        <f>IF(F47=CAdmon!F22," ","ERROR")</f>
        <v xml:space="preserve"> </v>
      </c>
      <c r="G49" s="425" t="str">
        <f>IF(G47=CAdmon!G22," ","ERROR")</f>
        <v xml:space="preserve"> </v>
      </c>
      <c r="H49" s="425" t="str">
        <f>IF(H47=CAdmon!H22," ","ERROR")</f>
        <v xml:space="preserve"> </v>
      </c>
      <c r="I49" s="425" t="str">
        <f>IF(I47=CAdmon!I22," ","ERROR")</f>
        <v xml:space="preserve"> </v>
      </c>
    </row>
    <row r="51" spans="2:9">
      <c r="F51" s="772"/>
    </row>
    <row r="52" spans="2:9">
      <c r="B52" s="534"/>
      <c r="C52" s="273"/>
      <c r="D52" s="273"/>
      <c r="E52" s="273"/>
      <c r="F52" s="273"/>
      <c r="G52" s="273"/>
      <c r="H52" s="273"/>
      <c r="I52" s="273"/>
    </row>
    <row r="53" spans="2:9">
      <c r="B53" s="534"/>
      <c r="C53" s="520"/>
      <c r="D53" s="273"/>
      <c r="E53" s="273"/>
      <c r="F53" s="1036"/>
      <c r="G53" s="1036"/>
      <c r="H53" s="1036"/>
      <c r="I53" s="1036"/>
    </row>
    <row r="54" spans="2:9">
      <c r="B54" s="534"/>
      <c r="C54" s="520"/>
      <c r="D54" s="518"/>
      <c r="E54" s="518"/>
      <c r="F54" s="1036"/>
      <c r="G54" s="1036"/>
      <c r="H54" s="1036"/>
      <c r="I54" s="1036"/>
    </row>
    <row r="55" spans="2:9">
      <c r="B55" s="534"/>
      <c r="C55" s="273"/>
      <c r="D55" s="273"/>
      <c r="E55" s="273"/>
      <c r="F55" s="273"/>
      <c r="G55" s="273"/>
      <c r="H55" s="273"/>
      <c r="I55" s="273"/>
    </row>
  </sheetData>
  <mergeCells count="12">
    <mergeCell ref="B7:C9"/>
    <mergeCell ref="D7:H7"/>
    <mergeCell ref="I7:I8"/>
    <mergeCell ref="B1:I1"/>
    <mergeCell ref="B2:I2"/>
    <mergeCell ref="B3:I3"/>
    <mergeCell ref="F54:I54"/>
    <mergeCell ref="F53:I53"/>
    <mergeCell ref="B11:C11"/>
    <mergeCell ref="B21:C21"/>
    <mergeCell ref="B30:C30"/>
    <mergeCell ref="B41:C41"/>
  </mergeCells>
  <pageMargins left="0.7" right="0.7" top="0.38" bottom="0.75" header="0.3" footer="0.3"/>
  <pageSetup scale="74" orientation="landscape" r:id="rId1"/>
  <headerFooter>
    <oddFooter>&amp;CPágina 5</oddFooter>
  </headerFooter>
  <ignoredErrors>
    <ignoredError sqref="F30:F39 F41:F45" formula="1"/>
  </ignoredError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2"/>
  <sheetViews>
    <sheetView showGridLines="0" view="pageLayout" zoomScale="115" zoomScaleNormal="85" zoomScalePageLayoutView="115" workbookViewId="0">
      <selection activeCell="A3" sqref="A3:I3"/>
    </sheetView>
  </sheetViews>
  <sheetFormatPr baseColWidth="10" defaultRowHeight="12.75"/>
  <cols>
    <col min="1" max="1" width="3" style="268" customWidth="1"/>
    <col min="2" max="2" width="18.5703125" style="268" customWidth="1"/>
    <col min="3" max="3" width="19" style="268" customWidth="1"/>
    <col min="4" max="7" width="11.42578125" style="268"/>
    <col min="8" max="8" width="13.42578125" style="268" customWidth="1"/>
    <col min="9" max="9" width="10" style="268" customWidth="1"/>
    <col min="10" max="16384" width="11.42578125" style="268"/>
  </cols>
  <sheetData>
    <row r="1" spans="1:9" ht="17.25" customHeight="1">
      <c r="A1" s="26"/>
      <c r="B1" s="885" t="s">
        <v>439</v>
      </c>
      <c r="C1" s="885"/>
      <c r="D1" s="885"/>
      <c r="E1" s="885"/>
      <c r="F1" s="885"/>
      <c r="G1" s="885"/>
      <c r="H1" s="885"/>
      <c r="I1" s="885"/>
    </row>
    <row r="2" spans="1:9" ht="17.25" customHeight="1">
      <c r="A2" s="26"/>
      <c r="B2" s="885" t="s">
        <v>443</v>
      </c>
      <c r="C2" s="885"/>
      <c r="D2" s="885"/>
      <c r="E2" s="885"/>
      <c r="F2" s="885"/>
      <c r="G2" s="885"/>
      <c r="H2" s="885"/>
      <c r="I2" s="885"/>
    </row>
    <row r="3" spans="1:9" ht="17.25" customHeight="1">
      <c r="A3" s="26"/>
      <c r="B3" s="885" t="s">
        <v>997</v>
      </c>
      <c r="C3" s="885"/>
      <c r="D3" s="885"/>
      <c r="E3" s="885"/>
      <c r="F3" s="885"/>
      <c r="G3" s="885"/>
      <c r="H3" s="885"/>
      <c r="I3" s="885"/>
    </row>
    <row r="4" spans="1:9">
      <c r="A4" s="26"/>
      <c r="B4" s="26"/>
      <c r="C4" s="26"/>
      <c r="D4" s="26"/>
      <c r="E4" s="26"/>
      <c r="F4" s="26"/>
      <c r="G4" s="26"/>
      <c r="H4" s="26"/>
      <c r="I4" s="26"/>
    </row>
    <row r="5" spans="1:9" ht="15" customHeight="1">
      <c r="A5" s="26"/>
      <c r="B5" s="31" t="s">
        <v>3</v>
      </c>
      <c r="C5" s="862" t="s">
        <v>493</v>
      </c>
      <c r="D5" s="862"/>
      <c r="E5" s="862"/>
      <c r="F5" s="862"/>
      <c r="G5" s="862"/>
      <c r="H5" s="405"/>
      <c r="I5" s="405"/>
    </row>
    <row r="6" spans="1:9">
      <c r="A6" s="26"/>
      <c r="B6" s="26"/>
      <c r="C6" s="26"/>
      <c r="D6" s="26"/>
      <c r="E6" s="26"/>
      <c r="F6" s="26"/>
      <c r="G6" s="26"/>
      <c r="H6" s="26"/>
      <c r="I6" s="26"/>
    </row>
    <row r="7" spans="1:9">
      <c r="A7" s="26"/>
      <c r="B7" s="1049" t="s">
        <v>395</v>
      </c>
      <c r="C7" s="1049"/>
      <c r="D7" s="1049" t="s">
        <v>396</v>
      </c>
      <c r="E7" s="1049"/>
      <c r="F7" s="1049" t="s">
        <v>397</v>
      </c>
      <c r="G7" s="1049"/>
      <c r="H7" s="1049" t="s">
        <v>398</v>
      </c>
      <c r="I7" s="1049"/>
    </row>
    <row r="8" spans="1:9">
      <c r="A8" s="26"/>
      <c r="B8" s="1049"/>
      <c r="C8" s="1049"/>
      <c r="D8" s="1049" t="s">
        <v>399</v>
      </c>
      <c r="E8" s="1049"/>
      <c r="F8" s="1049" t="s">
        <v>400</v>
      </c>
      <c r="G8" s="1049"/>
      <c r="H8" s="1049" t="s">
        <v>401</v>
      </c>
      <c r="I8" s="1049"/>
    </row>
    <row r="9" spans="1:9">
      <c r="A9" s="26"/>
      <c r="B9" s="1054" t="s">
        <v>402</v>
      </c>
      <c r="C9" s="885"/>
      <c r="D9" s="885"/>
      <c r="E9" s="885"/>
      <c r="F9" s="885"/>
      <c r="G9" s="885"/>
      <c r="H9" s="885"/>
      <c r="I9" s="1012"/>
    </row>
    <row r="10" spans="1:9">
      <c r="A10" s="26"/>
      <c r="B10" s="1050"/>
      <c r="C10" s="1050"/>
      <c r="D10" s="1050"/>
      <c r="E10" s="1050"/>
      <c r="F10" s="1050"/>
      <c r="G10" s="1050"/>
      <c r="H10" s="1052">
        <f>+D10-F10</f>
        <v>0</v>
      </c>
      <c r="I10" s="1053"/>
    </row>
    <row r="11" spans="1:9">
      <c r="A11" s="26"/>
      <c r="B11" s="1050"/>
      <c r="C11" s="1050"/>
      <c r="D11" s="1051"/>
      <c r="E11" s="1051"/>
      <c r="F11" s="1051"/>
      <c r="G11" s="1051"/>
      <c r="H11" s="1052">
        <f t="shared" ref="H11:H19" si="0">+D11-F11</f>
        <v>0</v>
      </c>
      <c r="I11" s="1053"/>
    </row>
    <row r="12" spans="1:9">
      <c r="A12" s="26"/>
      <c r="B12" s="1050"/>
      <c r="C12" s="1050"/>
      <c r="D12" s="1051"/>
      <c r="E12" s="1051"/>
      <c r="F12" s="1051"/>
      <c r="G12" s="1051"/>
      <c r="H12" s="1052">
        <f t="shared" si="0"/>
        <v>0</v>
      </c>
      <c r="I12" s="1053"/>
    </row>
    <row r="13" spans="1:9">
      <c r="A13" s="26"/>
      <c r="B13" s="1050"/>
      <c r="C13" s="1050"/>
      <c r="D13" s="1051"/>
      <c r="E13" s="1051"/>
      <c r="F13" s="1051"/>
      <c r="G13" s="1051"/>
      <c r="H13" s="1052">
        <f t="shared" si="0"/>
        <v>0</v>
      </c>
      <c r="I13" s="1053"/>
    </row>
    <row r="14" spans="1:9">
      <c r="A14" s="26"/>
      <c r="B14" s="1050"/>
      <c r="C14" s="1050"/>
      <c r="D14" s="1051"/>
      <c r="E14" s="1051"/>
      <c r="F14" s="1051"/>
      <c r="G14" s="1051"/>
      <c r="H14" s="1052">
        <f t="shared" si="0"/>
        <v>0</v>
      </c>
      <c r="I14" s="1053"/>
    </row>
    <row r="15" spans="1:9">
      <c r="A15" s="26"/>
      <c r="B15" s="1050"/>
      <c r="C15" s="1050"/>
      <c r="D15" s="1051"/>
      <c r="E15" s="1051"/>
      <c r="F15" s="1051"/>
      <c r="G15" s="1051"/>
      <c r="H15" s="1052">
        <f t="shared" si="0"/>
        <v>0</v>
      </c>
      <c r="I15" s="1053"/>
    </row>
    <row r="16" spans="1:9">
      <c r="A16" s="26"/>
      <c r="B16" s="1050"/>
      <c r="C16" s="1050"/>
      <c r="D16" s="1051"/>
      <c r="E16" s="1051"/>
      <c r="F16" s="1051"/>
      <c r="G16" s="1051"/>
      <c r="H16" s="1052">
        <f t="shared" si="0"/>
        <v>0</v>
      </c>
      <c r="I16" s="1053"/>
    </row>
    <row r="17" spans="1:9">
      <c r="A17" s="26"/>
      <c r="B17" s="1050"/>
      <c r="C17" s="1050"/>
      <c r="D17" s="1051"/>
      <c r="E17" s="1051"/>
      <c r="F17" s="1051"/>
      <c r="G17" s="1051"/>
      <c r="H17" s="1052">
        <f t="shared" si="0"/>
        <v>0</v>
      </c>
      <c r="I17" s="1053"/>
    </row>
    <row r="18" spans="1:9">
      <c r="A18" s="26"/>
      <c r="B18" s="1050"/>
      <c r="C18" s="1050"/>
      <c r="D18" s="1051"/>
      <c r="E18" s="1051"/>
      <c r="F18" s="1051"/>
      <c r="G18" s="1051"/>
      <c r="H18" s="1052">
        <f t="shared" si="0"/>
        <v>0</v>
      </c>
      <c r="I18" s="1053"/>
    </row>
    <row r="19" spans="1:9">
      <c r="A19" s="26"/>
      <c r="B19" s="1050" t="s">
        <v>403</v>
      </c>
      <c r="C19" s="1050"/>
      <c r="D19" s="1051">
        <f>SUM(D10:E18)</f>
        <v>0</v>
      </c>
      <c r="E19" s="1051"/>
      <c r="F19" s="1051">
        <f>SUM(F10:G18)</f>
        <v>0</v>
      </c>
      <c r="G19" s="1051"/>
      <c r="H19" s="1052">
        <f t="shared" si="0"/>
        <v>0</v>
      </c>
      <c r="I19" s="1053"/>
    </row>
    <row r="20" spans="1:9">
      <c r="A20" s="26"/>
      <c r="B20" s="1050"/>
      <c r="C20" s="1050"/>
      <c r="D20" s="1050"/>
      <c r="E20" s="1050"/>
      <c r="F20" s="1050"/>
      <c r="G20" s="1050"/>
      <c r="H20" s="1050"/>
      <c r="I20" s="1050"/>
    </row>
    <row r="21" spans="1:9">
      <c r="A21" s="26"/>
      <c r="B21" s="1054" t="s">
        <v>404</v>
      </c>
      <c r="C21" s="885"/>
      <c r="D21" s="885"/>
      <c r="E21" s="885"/>
      <c r="F21" s="885"/>
      <c r="G21" s="885"/>
      <c r="H21" s="885"/>
      <c r="I21" s="1012"/>
    </row>
    <row r="22" spans="1:9">
      <c r="A22" s="26"/>
      <c r="B22" s="1050"/>
      <c r="C22" s="1050"/>
      <c r="D22" s="1050"/>
      <c r="E22" s="1050"/>
      <c r="F22" s="1050"/>
      <c r="G22" s="1050"/>
      <c r="H22" s="1050"/>
      <c r="I22" s="1050"/>
    </row>
    <row r="23" spans="1:9">
      <c r="A23" s="26"/>
      <c r="B23" s="1050"/>
      <c r="C23" s="1050"/>
      <c r="D23" s="1051"/>
      <c r="E23" s="1051"/>
      <c r="F23" s="1051"/>
      <c r="G23" s="1051"/>
      <c r="H23" s="1052">
        <f>+D23-F23</f>
        <v>0</v>
      </c>
      <c r="I23" s="1053"/>
    </row>
    <row r="24" spans="1:9">
      <c r="A24" s="26"/>
      <c r="B24" s="1050"/>
      <c r="C24" s="1050"/>
      <c r="D24" s="1051"/>
      <c r="E24" s="1051"/>
      <c r="F24" s="1051"/>
      <c r="G24" s="1051"/>
      <c r="H24" s="1052">
        <f>+D24-F24</f>
        <v>0</v>
      </c>
      <c r="I24" s="1053"/>
    </row>
    <row r="25" spans="1:9">
      <c r="A25" s="26"/>
      <c r="B25" s="1050"/>
      <c r="C25" s="1050"/>
      <c r="D25" s="1051"/>
      <c r="E25" s="1051"/>
      <c r="F25" s="1051"/>
      <c r="G25" s="1051"/>
      <c r="H25" s="1052">
        <f t="shared" ref="H25:H30" si="1">+D25-F25</f>
        <v>0</v>
      </c>
      <c r="I25" s="1053"/>
    </row>
    <row r="26" spans="1:9">
      <c r="A26" s="26"/>
      <c r="B26" s="1050"/>
      <c r="C26" s="1050"/>
      <c r="D26" s="1051"/>
      <c r="E26" s="1051"/>
      <c r="F26" s="1051"/>
      <c r="G26" s="1051"/>
      <c r="H26" s="1052">
        <f t="shared" si="1"/>
        <v>0</v>
      </c>
      <c r="I26" s="1053"/>
    </row>
    <row r="27" spans="1:9">
      <c r="A27" s="26"/>
      <c r="B27" s="1050"/>
      <c r="C27" s="1050"/>
      <c r="D27" s="1051"/>
      <c r="E27" s="1051"/>
      <c r="F27" s="1051"/>
      <c r="G27" s="1051"/>
      <c r="H27" s="1052">
        <f t="shared" si="1"/>
        <v>0</v>
      </c>
      <c r="I27" s="1053"/>
    </row>
    <row r="28" spans="1:9">
      <c r="A28" s="26"/>
      <c r="B28" s="1050"/>
      <c r="C28" s="1050"/>
      <c r="D28" s="1051"/>
      <c r="E28" s="1051"/>
      <c r="F28" s="1051"/>
      <c r="G28" s="1051"/>
      <c r="H28" s="1052">
        <f t="shared" si="1"/>
        <v>0</v>
      </c>
      <c r="I28" s="1053"/>
    </row>
    <row r="29" spans="1:9">
      <c r="A29" s="26"/>
      <c r="B29" s="1050"/>
      <c r="C29" s="1050"/>
      <c r="D29" s="1051"/>
      <c r="E29" s="1051"/>
      <c r="F29" s="1051"/>
      <c r="G29" s="1051"/>
      <c r="H29" s="1052">
        <f t="shared" si="1"/>
        <v>0</v>
      </c>
      <c r="I29" s="1053"/>
    </row>
    <row r="30" spans="1:9">
      <c r="A30" s="26"/>
      <c r="B30" s="1050"/>
      <c r="C30" s="1050"/>
      <c r="D30" s="1051"/>
      <c r="E30" s="1051"/>
      <c r="F30" s="1051"/>
      <c r="G30" s="1051"/>
      <c r="H30" s="1052">
        <f t="shared" si="1"/>
        <v>0</v>
      </c>
      <c r="I30" s="1053"/>
    </row>
    <row r="31" spans="1:9">
      <c r="A31" s="26"/>
      <c r="B31" s="1050" t="s">
        <v>405</v>
      </c>
      <c r="C31" s="1050"/>
      <c r="D31" s="1051">
        <f>SUM(D22:E30)</f>
        <v>0</v>
      </c>
      <c r="E31" s="1051"/>
      <c r="F31" s="1051">
        <f>SUM(F22:G30)</f>
        <v>0</v>
      </c>
      <c r="G31" s="1051"/>
      <c r="H31" s="1051">
        <f>+D31-F31</f>
        <v>0</v>
      </c>
      <c r="I31" s="1051"/>
    </row>
    <row r="32" spans="1:9">
      <c r="A32" s="26"/>
      <c r="B32" s="1050"/>
      <c r="C32" s="1050"/>
      <c r="D32" s="1051"/>
      <c r="E32" s="1051"/>
      <c r="F32" s="1051"/>
      <c r="G32" s="1051"/>
      <c r="H32" s="1051"/>
      <c r="I32" s="1051"/>
    </row>
    <row r="33" spans="1:9">
      <c r="A33" s="26"/>
      <c r="B33" s="1055" t="s">
        <v>130</v>
      </c>
      <c r="C33" s="1056"/>
      <c r="D33" s="1052">
        <f>+D19+D31</f>
        <v>0</v>
      </c>
      <c r="E33" s="1053"/>
      <c r="F33" s="1052">
        <f>+F19+F31</f>
        <v>0</v>
      </c>
      <c r="G33" s="1053"/>
      <c r="H33" s="1052">
        <f>+H19+H31</f>
        <v>0</v>
      </c>
      <c r="I33" s="1053"/>
    </row>
    <row r="34" spans="1:9">
      <c r="A34" s="26"/>
      <c r="B34" s="26"/>
      <c r="C34" s="26"/>
      <c r="D34" s="26"/>
      <c r="E34" s="26"/>
      <c r="F34" s="26"/>
      <c r="G34" s="26"/>
      <c r="H34" s="26"/>
      <c r="I34" s="26"/>
    </row>
    <row r="35" spans="1:9">
      <c r="B35" s="16" t="s">
        <v>76</v>
      </c>
    </row>
    <row r="36" spans="1:9">
      <c r="B36" s="26"/>
    </row>
    <row r="37" spans="1:9">
      <c r="B37" s="26"/>
    </row>
    <row r="38" spans="1:9">
      <c r="B38" s="273"/>
      <c r="C38" s="273"/>
      <c r="D38" s="273"/>
      <c r="E38" s="273"/>
      <c r="F38" s="273"/>
      <c r="G38" s="273"/>
      <c r="H38" s="273"/>
      <c r="I38" s="273"/>
    </row>
    <row r="39" spans="1:9">
      <c r="B39" s="1036"/>
      <c r="C39" s="1036"/>
      <c r="D39" s="1036"/>
      <c r="E39" s="273"/>
      <c r="F39" s="533"/>
      <c r="G39" s="273"/>
      <c r="H39" s="273"/>
      <c r="I39" s="273"/>
    </row>
    <row r="40" spans="1:9">
      <c r="B40" s="1036"/>
      <c r="C40" s="1036"/>
      <c r="D40" s="1036"/>
      <c r="E40" s="273"/>
      <c r="F40" s="533"/>
      <c r="G40" s="273"/>
      <c r="H40" s="273"/>
      <c r="I40" s="273"/>
    </row>
    <row r="41" spans="1:9">
      <c r="B41" s="273"/>
      <c r="C41" s="273"/>
      <c r="D41" s="273"/>
      <c r="E41" s="273"/>
      <c r="F41" s="273"/>
      <c r="G41" s="273"/>
      <c r="H41" s="273"/>
      <c r="I41" s="273"/>
    </row>
    <row r="42" spans="1:9">
      <c r="B42" s="273"/>
      <c r="C42" s="273"/>
      <c r="D42" s="273"/>
      <c r="E42" s="273"/>
      <c r="F42" s="273"/>
      <c r="G42" s="273"/>
      <c r="H42" s="273"/>
      <c r="I42" s="273"/>
    </row>
  </sheetData>
  <mergeCells count="108">
    <mergeCell ref="B39:D39"/>
    <mergeCell ref="B40:D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  <mergeCell ref="B11:C11"/>
    <mergeCell ref="D11:E11"/>
    <mergeCell ref="F11:G11"/>
    <mergeCell ref="H11:I11"/>
    <mergeCell ref="C5:G5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&amp;CPágina 6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44"/>
  <sheetViews>
    <sheetView showGridLines="0" view="pageLayout" zoomScaleNormal="85" workbookViewId="0">
      <selection activeCell="A3" sqref="A3:D3"/>
    </sheetView>
  </sheetViews>
  <sheetFormatPr baseColWidth="10" defaultRowHeight="12.75"/>
  <cols>
    <col min="1" max="1" width="45.85546875" style="268" customWidth="1"/>
    <col min="2" max="2" width="5.5703125" style="268" customWidth="1"/>
    <col min="3" max="3" width="24.85546875" style="268" customWidth="1"/>
    <col min="4" max="4" width="25.5703125" style="268" customWidth="1"/>
    <col min="5" max="16384" width="11.42578125" style="268"/>
  </cols>
  <sheetData>
    <row r="1" spans="1:4" ht="18" customHeight="1">
      <c r="A1" s="1009" t="s">
        <v>439</v>
      </c>
      <c r="B1" s="1010"/>
      <c r="C1" s="1010"/>
      <c r="D1" s="1011"/>
    </row>
    <row r="2" spans="1:4" ht="18" customHeight="1">
      <c r="A2" s="1054" t="s">
        <v>444</v>
      </c>
      <c r="B2" s="885"/>
      <c r="C2" s="885"/>
      <c r="D2" s="1012"/>
    </row>
    <row r="3" spans="1:4" ht="18" customHeight="1">
      <c r="A3" s="1013" t="s">
        <v>998</v>
      </c>
      <c r="B3" s="1014"/>
      <c r="C3" s="1014"/>
      <c r="D3" s="1015"/>
    </row>
    <row r="4" spans="1:4">
      <c r="A4" s="26"/>
      <c r="B4" s="26"/>
      <c r="C4" s="26"/>
    </row>
    <row r="5" spans="1:4" ht="15" customHeight="1">
      <c r="A5" s="492" t="s">
        <v>528</v>
      </c>
      <c r="B5" s="32"/>
      <c r="C5" s="32"/>
      <c r="D5" s="32"/>
    </row>
    <row r="6" spans="1:4">
      <c r="A6" s="26"/>
      <c r="B6" s="26"/>
      <c r="C6" s="26"/>
    </row>
    <row r="7" spans="1:4">
      <c r="A7" s="427" t="s">
        <v>395</v>
      </c>
      <c r="B7" s="427"/>
      <c r="C7" s="427" t="s">
        <v>198</v>
      </c>
      <c r="D7" s="427" t="s">
        <v>216</v>
      </c>
    </row>
    <row r="8" spans="1:4">
      <c r="A8" s="1057" t="s">
        <v>402</v>
      </c>
      <c r="B8" s="1058"/>
      <c r="C8" s="1059"/>
      <c r="D8" s="1060"/>
    </row>
    <row r="9" spans="1:4">
      <c r="A9" s="428"/>
      <c r="B9" s="33"/>
      <c r="C9" s="428"/>
      <c r="D9" s="429"/>
    </row>
    <row r="10" spans="1:4">
      <c r="A10" s="428"/>
      <c r="B10" s="33"/>
      <c r="C10" s="428"/>
      <c r="D10" s="429"/>
    </row>
    <row r="11" spans="1:4">
      <c r="A11" s="428"/>
      <c r="B11" s="33"/>
      <c r="C11" s="428"/>
      <c r="D11" s="429"/>
    </row>
    <row r="12" spans="1:4">
      <c r="A12" s="428"/>
      <c r="B12" s="33"/>
      <c r="C12" s="428"/>
      <c r="D12" s="429"/>
    </row>
    <row r="13" spans="1:4">
      <c r="A13" s="428"/>
      <c r="B13" s="33"/>
      <c r="C13" s="428"/>
      <c r="D13" s="429"/>
    </row>
    <row r="14" spans="1:4">
      <c r="A14" s="428"/>
      <c r="B14" s="33"/>
      <c r="C14" s="428"/>
      <c r="D14" s="429"/>
    </row>
    <row r="15" spans="1:4">
      <c r="A15" s="428"/>
      <c r="B15" s="33"/>
      <c r="C15" s="428"/>
      <c r="D15" s="429"/>
    </row>
    <row r="16" spans="1:4">
      <c r="A16" s="428"/>
      <c r="B16" s="33"/>
      <c r="C16" s="428"/>
      <c r="D16" s="429"/>
    </row>
    <row r="17" spans="1:4">
      <c r="A17" s="428"/>
      <c r="B17" s="33"/>
      <c r="C17" s="428"/>
      <c r="D17" s="429"/>
    </row>
    <row r="18" spans="1:4">
      <c r="A18" s="428"/>
      <c r="B18" s="33"/>
      <c r="C18" s="428"/>
      <c r="D18" s="429"/>
    </row>
    <row r="19" spans="1:4">
      <c r="A19" s="430" t="s">
        <v>406</v>
      </c>
      <c r="B19" s="39"/>
      <c r="C19" s="428">
        <f>SUM(C9:C18)</f>
        <v>0</v>
      </c>
      <c r="D19" s="428">
        <f>SUM(D9:D18)</f>
        <v>0</v>
      </c>
    </row>
    <row r="20" spans="1:4">
      <c r="A20" s="428"/>
      <c r="B20" s="33"/>
      <c r="C20" s="428"/>
      <c r="D20" s="429"/>
    </row>
    <row r="21" spans="1:4">
      <c r="A21" s="1057" t="s">
        <v>404</v>
      </c>
      <c r="B21" s="1061"/>
      <c r="C21" s="1059"/>
      <c r="D21" s="1060"/>
    </row>
    <row r="22" spans="1:4">
      <c r="A22" s="428"/>
      <c r="B22" s="33"/>
      <c r="C22" s="428"/>
      <c r="D22" s="429"/>
    </row>
    <row r="23" spans="1:4">
      <c r="A23" s="428"/>
      <c r="B23" s="33"/>
      <c r="C23" s="428"/>
      <c r="D23" s="429"/>
    </row>
    <row r="24" spans="1:4">
      <c r="A24" s="428"/>
      <c r="B24" s="33"/>
      <c r="C24" s="428"/>
      <c r="D24" s="429"/>
    </row>
    <row r="25" spans="1:4">
      <c r="A25" s="428"/>
      <c r="B25" s="33"/>
      <c r="C25" s="428"/>
      <c r="D25" s="429"/>
    </row>
    <row r="26" spans="1:4">
      <c r="A26" s="428"/>
      <c r="B26" s="33"/>
      <c r="C26" s="428"/>
      <c r="D26" s="429"/>
    </row>
    <row r="27" spans="1:4">
      <c r="A27" s="428"/>
      <c r="B27" s="33"/>
      <c r="C27" s="428"/>
      <c r="D27" s="429"/>
    </row>
    <row r="28" spans="1:4">
      <c r="A28" s="428"/>
      <c r="B28" s="33"/>
      <c r="C28" s="428"/>
      <c r="D28" s="429"/>
    </row>
    <row r="29" spans="1:4">
      <c r="A29" s="428"/>
      <c r="B29" s="33"/>
      <c r="C29" s="428"/>
      <c r="D29" s="429"/>
    </row>
    <row r="30" spans="1:4">
      <c r="A30" s="428"/>
      <c r="B30" s="33"/>
      <c r="C30" s="428"/>
      <c r="D30" s="429"/>
    </row>
    <row r="31" spans="1:4">
      <c r="A31" s="428"/>
      <c r="B31" s="33"/>
      <c r="C31" s="428"/>
      <c r="D31" s="429"/>
    </row>
    <row r="32" spans="1:4">
      <c r="A32" s="428"/>
      <c r="B32" s="33"/>
      <c r="C32" s="428"/>
      <c r="D32" s="429"/>
    </row>
    <row r="33" spans="1:4">
      <c r="A33" s="428"/>
      <c r="B33" s="33"/>
      <c r="C33" s="428"/>
      <c r="D33" s="429"/>
    </row>
    <row r="34" spans="1:4">
      <c r="A34" s="430" t="s">
        <v>407</v>
      </c>
      <c r="B34" s="39"/>
      <c r="C34" s="428">
        <f>SUM(C22:C33)</f>
        <v>0</v>
      </c>
      <c r="D34" s="428">
        <f>SUM(D22:D33)</f>
        <v>0</v>
      </c>
    </row>
    <row r="35" spans="1:4">
      <c r="A35" s="428"/>
      <c r="B35" s="33"/>
      <c r="C35" s="428"/>
      <c r="D35" s="429"/>
    </row>
    <row r="36" spans="1:4">
      <c r="A36" s="430" t="s">
        <v>130</v>
      </c>
      <c r="B36" s="431"/>
      <c r="C36" s="432">
        <f>+C19+C34</f>
        <v>0</v>
      </c>
      <c r="D36" s="432">
        <f>+D19+D34</f>
        <v>0</v>
      </c>
    </row>
    <row r="38" spans="1:4">
      <c r="A38" s="16" t="s">
        <v>76</v>
      </c>
    </row>
    <row r="39" spans="1:4">
      <c r="A39" s="26"/>
    </row>
    <row r="40" spans="1:4">
      <c r="A40" s="33"/>
      <c r="B40" s="273"/>
      <c r="C40" s="273"/>
      <c r="D40" s="273"/>
    </row>
    <row r="41" spans="1:4">
      <c r="A41" s="273"/>
      <c r="B41" s="273"/>
      <c r="C41" s="273"/>
      <c r="D41" s="273"/>
    </row>
    <row r="42" spans="1:4">
      <c r="A42" s="520"/>
      <c r="B42" s="518"/>
      <c r="C42" s="273"/>
      <c r="D42" s="273"/>
    </row>
    <row r="43" spans="1:4">
      <c r="A43" s="520"/>
      <c r="B43" s="518"/>
      <c r="C43" s="273"/>
      <c r="D43" s="273"/>
    </row>
    <row r="44" spans="1:4">
      <c r="A44" s="273"/>
      <c r="B44" s="273"/>
      <c r="C44" s="273"/>
      <c r="D44" s="273"/>
    </row>
  </sheetData>
  <mergeCells count="5">
    <mergeCell ref="A1:D1"/>
    <mergeCell ref="A2:D2"/>
    <mergeCell ref="A3:D3"/>
    <mergeCell ref="A8:D8"/>
    <mergeCell ref="A21:D21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&amp;CPágina 7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8"/>
  <sheetViews>
    <sheetView showGridLines="0" zoomScaleNormal="100" workbookViewId="0">
      <selection activeCell="A3" sqref="A3:D3"/>
    </sheetView>
  </sheetViews>
  <sheetFormatPr baseColWidth="10" defaultRowHeight="12.75"/>
  <cols>
    <col min="1" max="1" width="1.140625" style="268" customWidth="1"/>
    <col min="2" max="2" width="60" style="268" customWidth="1"/>
    <col min="3" max="3" width="14.7109375" style="268" customWidth="1"/>
    <col min="4" max="4" width="15.85546875" style="268" customWidth="1"/>
    <col min="5" max="5" width="15.28515625" style="268" customWidth="1"/>
    <col min="6" max="6" width="4.28515625" style="26" customWidth="1"/>
    <col min="7" max="16384" width="11.42578125" style="268"/>
  </cols>
  <sheetData>
    <row r="1" spans="1:6" ht="15" customHeight="1">
      <c r="A1" s="1009" t="s">
        <v>439</v>
      </c>
      <c r="B1" s="1010"/>
      <c r="C1" s="1010"/>
      <c r="D1" s="1010"/>
      <c r="E1" s="1011"/>
    </row>
    <row r="2" spans="1:6" ht="18" customHeight="1">
      <c r="A2" s="1054" t="s">
        <v>445</v>
      </c>
      <c r="B2" s="885"/>
      <c r="C2" s="885"/>
      <c r="D2" s="885"/>
      <c r="E2" s="1012"/>
    </row>
    <row r="3" spans="1:6" ht="18" customHeight="1">
      <c r="A3" s="1013" t="s">
        <v>997</v>
      </c>
      <c r="B3" s="1014"/>
      <c r="C3" s="1014"/>
      <c r="D3" s="1014"/>
      <c r="E3" s="1015"/>
    </row>
    <row r="4" spans="1:6" s="26" customFormat="1" ht="6" customHeight="1"/>
    <row r="5" spans="1:6" s="26" customFormat="1" ht="6" customHeight="1"/>
    <row r="6" spans="1:6" s="26" customFormat="1" ht="14.25" customHeight="1">
      <c r="B6" s="433" t="s">
        <v>496</v>
      </c>
      <c r="C6" s="280"/>
      <c r="D6" s="32"/>
      <c r="E6" s="404"/>
      <c r="F6" s="33"/>
    </row>
    <row r="7" spans="1:6" s="26" customFormat="1" ht="6" customHeight="1"/>
    <row r="8" spans="1:6" s="26" customFormat="1" ht="6" customHeight="1"/>
    <row r="9" spans="1:6" s="26" customFormat="1" ht="14.25">
      <c r="A9" s="1066" t="s">
        <v>74</v>
      </c>
      <c r="B9" s="1066"/>
      <c r="C9" s="434" t="s">
        <v>195</v>
      </c>
      <c r="D9" s="434" t="s">
        <v>198</v>
      </c>
      <c r="E9" s="434" t="s">
        <v>460</v>
      </c>
    </row>
    <row r="10" spans="1:6" s="26" customFormat="1" ht="5.25" customHeight="1" thickBot="1">
      <c r="A10" s="387"/>
      <c r="B10" s="388"/>
      <c r="C10" s="408"/>
      <c r="D10" s="408"/>
      <c r="E10" s="408"/>
    </row>
    <row r="11" spans="1:6" s="26" customFormat="1" ht="13.5" thickBot="1">
      <c r="A11" s="435"/>
      <c r="B11" s="436" t="s">
        <v>408</v>
      </c>
      <c r="C11" s="578" t="e">
        <f>+C12+C13</f>
        <v>#REF!</v>
      </c>
      <c r="D11" s="579" t="e">
        <f>+D12+D13</f>
        <v>#REF!</v>
      </c>
      <c r="E11" s="579" t="e">
        <f>+E12+E13</f>
        <v>#REF!</v>
      </c>
    </row>
    <row r="12" spans="1:6" s="26" customFormat="1">
      <c r="A12" s="1067" t="s">
        <v>461</v>
      </c>
      <c r="B12" s="1068"/>
      <c r="C12" s="580">
        <f>+[1]EAI!E33</f>
        <v>0</v>
      </c>
      <c r="D12" s="580">
        <f>+[1]EAI!H33</f>
        <v>0</v>
      </c>
      <c r="E12" s="581">
        <f>+[1]EAI!I33</f>
        <v>0</v>
      </c>
    </row>
    <row r="13" spans="1:6" s="26" customFormat="1" ht="13.5" thickBot="1">
      <c r="A13" s="1070" t="s">
        <v>462</v>
      </c>
      <c r="B13" s="1071"/>
      <c r="C13" s="582" t="e">
        <f>#REF!</f>
        <v>#REF!</v>
      </c>
      <c r="D13" s="582" t="e">
        <f>#REF!</f>
        <v>#REF!</v>
      </c>
      <c r="E13" s="583" t="e">
        <f>#REF!</f>
        <v>#REF!</v>
      </c>
    </row>
    <row r="14" spans="1:6" s="26" customFormat="1" ht="13.5" thickBot="1">
      <c r="A14" s="439"/>
      <c r="B14" s="436" t="s">
        <v>409</v>
      </c>
      <c r="C14" s="578">
        <f>+C15+C16</f>
        <v>20631070.600000001</v>
      </c>
      <c r="D14" s="578">
        <f>+D15+D16</f>
        <v>20985670.77</v>
      </c>
      <c r="E14" s="579">
        <f>+E15+E16</f>
        <v>9577019.5299999993</v>
      </c>
    </row>
    <row r="15" spans="1:6" s="26" customFormat="1">
      <c r="A15" s="1072" t="s">
        <v>463</v>
      </c>
      <c r="B15" s="1073"/>
      <c r="C15" s="580"/>
      <c r="D15" s="580"/>
      <c r="E15" s="581"/>
    </row>
    <row r="16" spans="1:6" s="26" customFormat="1" ht="13.5" thickBot="1">
      <c r="A16" s="1078" t="s">
        <v>464</v>
      </c>
      <c r="B16" s="1079"/>
      <c r="C16" s="584">
        <f>CAdmon!D22</f>
        <v>20631070.600000001</v>
      </c>
      <c r="D16" s="584">
        <f>CAdmon!G22</f>
        <v>20985670.77</v>
      </c>
      <c r="E16" s="585">
        <f>CAdmon!H22</f>
        <v>9577019.5299999993</v>
      </c>
    </row>
    <row r="17" spans="1:5" s="26" customFormat="1" ht="13.5" thickBot="1">
      <c r="A17" s="442"/>
      <c r="B17" s="443" t="s">
        <v>410</v>
      </c>
      <c r="C17" s="586" t="e">
        <f>+C11-C14</f>
        <v>#REF!</v>
      </c>
      <c r="D17" s="586" t="e">
        <f>+D11-D14</f>
        <v>#REF!</v>
      </c>
      <c r="E17" s="587" t="e">
        <f>+E11-E14</f>
        <v>#REF!</v>
      </c>
    </row>
    <row r="18" spans="1:5" s="26" customFormat="1" ht="13.5" thickBot="1">
      <c r="C18" s="588"/>
      <c r="D18" s="588"/>
      <c r="E18" s="588"/>
    </row>
    <row r="19" spans="1:5" s="26" customFormat="1" ht="13.5" thickBot="1">
      <c r="A19" s="1080" t="s">
        <v>74</v>
      </c>
      <c r="B19" s="1081"/>
      <c r="C19" s="589" t="s">
        <v>195</v>
      </c>
      <c r="D19" s="589" t="s">
        <v>198</v>
      </c>
      <c r="E19" s="590" t="s">
        <v>460</v>
      </c>
    </row>
    <row r="20" spans="1:5" s="26" customFormat="1" ht="6.75" customHeight="1">
      <c r="A20" s="444"/>
      <c r="B20" s="445"/>
      <c r="C20" s="591"/>
      <c r="D20" s="591"/>
      <c r="E20" s="592"/>
    </row>
    <row r="21" spans="1:5" s="26" customFormat="1">
      <c r="A21" s="1074" t="s">
        <v>411</v>
      </c>
      <c r="B21" s="1075"/>
      <c r="C21" s="582" t="e">
        <f>+C17</f>
        <v>#REF!</v>
      </c>
      <c r="D21" s="582" t="e">
        <f>+D17</f>
        <v>#REF!</v>
      </c>
      <c r="E21" s="583" t="e">
        <f>+E17</f>
        <v>#REF!</v>
      </c>
    </row>
    <row r="22" spans="1:5" s="26" customFormat="1" ht="6" customHeight="1">
      <c r="A22" s="447"/>
      <c r="B22" s="448"/>
      <c r="C22" s="582"/>
      <c r="D22" s="582"/>
      <c r="E22" s="583"/>
    </row>
    <row r="23" spans="1:5" s="26" customFormat="1">
      <c r="A23" s="1074" t="s">
        <v>412</v>
      </c>
      <c r="B23" s="1075"/>
      <c r="C23" s="582"/>
      <c r="D23" s="582"/>
      <c r="E23" s="583"/>
    </row>
    <row r="24" spans="1:5" s="26" customFormat="1" ht="7.5" customHeight="1" thickBot="1">
      <c r="A24" s="449"/>
      <c r="B24" s="450"/>
      <c r="C24" s="584"/>
      <c r="D24" s="584"/>
      <c r="E24" s="585"/>
    </row>
    <row r="25" spans="1:5" s="26" customFormat="1" ht="13.5" thickBot="1">
      <c r="A25" s="449"/>
      <c r="B25" s="443" t="s">
        <v>413</v>
      </c>
      <c r="C25" s="593" t="e">
        <f>+C21-C23</f>
        <v>#REF!</v>
      </c>
      <c r="D25" s="593" t="e">
        <f>+D21-D23</f>
        <v>#REF!</v>
      </c>
      <c r="E25" s="594" t="e">
        <f>+E21-E23</f>
        <v>#REF!</v>
      </c>
    </row>
    <row r="26" spans="1:5" s="26" customFormat="1" ht="13.5" thickBot="1"/>
    <row r="27" spans="1:5" s="26" customFormat="1" ht="15" thickBot="1">
      <c r="A27" s="1064" t="s">
        <v>74</v>
      </c>
      <c r="B27" s="1065"/>
      <c r="C27" s="451" t="s">
        <v>195</v>
      </c>
      <c r="D27" s="451" t="s">
        <v>198</v>
      </c>
      <c r="E27" s="452" t="s">
        <v>460</v>
      </c>
    </row>
    <row r="28" spans="1:5" s="26" customFormat="1" ht="5.25" customHeight="1">
      <c r="A28" s="444"/>
      <c r="B28" s="445"/>
      <c r="C28" s="445"/>
      <c r="D28" s="445"/>
      <c r="E28" s="446"/>
    </row>
    <row r="29" spans="1:5" s="26" customFormat="1">
      <c r="A29" s="1074" t="s">
        <v>414</v>
      </c>
      <c r="B29" s="1075"/>
      <c r="C29" s="437">
        <f>+[1]EAI!E52</f>
        <v>0</v>
      </c>
      <c r="D29" s="437">
        <f>+[1]EAI!H51</f>
        <v>0</v>
      </c>
      <c r="E29" s="438">
        <f>+[1]EAI!I54</f>
        <v>0</v>
      </c>
    </row>
    <row r="30" spans="1:5" s="26" customFormat="1" ht="5.25" customHeight="1">
      <c r="A30" s="447"/>
      <c r="B30" s="448"/>
      <c r="C30" s="437"/>
      <c r="D30" s="437"/>
      <c r="E30" s="438"/>
    </row>
    <row r="31" spans="1:5" s="26" customFormat="1" ht="13.5" thickBot="1">
      <c r="A31" s="1076" t="s">
        <v>415</v>
      </c>
      <c r="B31" s="1077"/>
      <c r="C31" s="440"/>
      <c r="D31" s="440"/>
      <c r="E31" s="441"/>
    </row>
    <row r="32" spans="1:5" s="26" customFormat="1" ht="13.5" customHeight="1" thickBot="1">
      <c r="A32" s="392"/>
      <c r="B32" s="453"/>
      <c r="C32" s="437"/>
      <c r="D32" s="437"/>
      <c r="E32" s="437"/>
    </row>
    <row r="33" spans="1:8" s="26" customFormat="1" ht="13.5" thickBot="1">
      <c r="A33" s="439"/>
      <c r="B33" s="436" t="s">
        <v>416</v>
      </c>
      <c r="C33" s="454">
        <f>+C29-C31</f>
        <v>0</v>
      </c>
      <c r="D33" s="454">
        <f>+D29-D31</f>
        <v>0</v>
      </c>
      <c r="E33" s="455">
        <f>+E29-E31</f>
        <v>0</v>
      </c>
    </row>
    <row r="34" spans="1:8" s="26" customFormat="1" ht="15" customHeight="1"/>
    <row r="35" spans="1:8" s="26" customFormat="1" ht="15" customHeight="1">
      <c r="A35" s="16" t="s">
        <v>76</v>
      </c>
      <c r="B35" s="16"/>
      <c r="C35" s="16"/>
      <c r="D35" s="16"/>
      <c r="E35" s="16"/>
    </row>
    <row r="36" spans="1:8" s="26" customFormat="1" ht="45" customHeight="1">
      <c r="B36" s="1069" t="s">
        <v>417</v>
      </c>
      <c r="C36" s="1069"/>
      <c r="D36" s="1069"/>
      <c r="E36" s="1069"/>
    </row>
    <row r="37" spans="1:8" s="26" customFormat="1" ht="27" customHeight="1">
      <c r="B37" s="1069" t="s">
        <v>418</v>
      </c>
      <c r="C37" s="1069"/>
      <c r="D37" s="1069"/>
      <c r="E37" s="1069"/>
    </row>
    <row r="38" spans="1:8" s="26" customFormat="1">
      <c r="B38" s="1062" t="s">
        <v>419</v>
      </c>
      <c r="C38" s="1062"/>
      <c r="D38" s="1062"/>
      <c r="E38" s="1062"/>
    </row>
    <row r="39" spans="1:8" s="26" customFormat="1">
      <c r="B39" s="159"/>
      <c r="C39" s="159"/>
      <c r="D39" s="159"/>
      <c r="E39" s="159"/>
    </row>
    <row r="40" spans="1:8" s="26" customFormat="1">
      <c r="B40" s="159"/>
      <c r="C40" s="159"/>
      <c r="D40" s="159"/>
      <c r="E40" s="159"/>
    </row>
    <row r="41" spans="1:8" s="26" customFormat="1" ht="10.5" customHeight="1">
      <c r="B41" s="33"/>
      <c r="C41" s="33"/>
      <c r="D41" s="33"/>
      <c r="E41" s="33"/>
      <c r="F41" s="33"/>
      <c r="G41" s="33"/>
      <c r="H41" s="33"/>
    </row>
    <row r="42" spans="1:8">
      <c r="B42" s="674"/>
      <c r="C42" s="684"/>
      <c r="D42" s="684"/>
      <c r="E42" s="684"/>
      <c r="F42" s="684"/>
      <c r="G42" s="684"/>
      <c r="H42" s="684"/>
    </row>
    <row r="43" spans="1:8">
      <c r="B43" s="674"/>
      <c r="C43" s="1063"/>
      <c r="D43" s="1063"/>
      <c r="E43" s="1063"/>
      <c r="F43" s="1063"/>
      <c r="G43" s="1063"/>
      <c r="H43" s="1063"/>
    </row>
    <row r="44" spans="1:8">
      <c r="B44" s="273"/>
      <c r="C44" s="273"/>
      <c r="D44" s="273"/>
      <c r="E44" s="273"/>
      <c r="F44" s="33"/>
      <c r="G44" s="273"/>
      <c r="H44" s="273"/>
    </row>
    <row r="45" spans="1:8">
      <c r="B45" s="273"/>
      <c r="C45" s="273"/>
      <c r="D45" s="273"/>
      <c r="E45" s="273"/>
      <c r="F45" s="33"/>
      <c r="G45" s="273"/>
      <c r="H45" s="273"/>
    </row>
    <row r="46" spans="1:8">
      <c r="B46" s="273"/>
      <c r="C46" s="273"/>
      <c r="D46" s="273"/>
      <c r="E46" s="273"/>
      <c r="F46" s="33"/>
      <c r="G46" s="273"/>
      <c r="H46" s="273"/>
    </row>
    <row r="47" spans="1:8">
      <c r="B47" s="273"/>
      <c r="C47" s="273"/>
      <c r="D47" s="273"/>
      <c r="E47" s="273"/>
      <c r="F47" s="33"/>
      <c r="G47" s="273"/>
      <c r="H47" s="273"/>
    </row>
    <row r="48" spans="1:8">
      <c r="B48" s="273"/>
      <c r="C48" s="273"/>
      <c r="D48" s="273"/>
      <c r="E48" s="273"/>
      <c r="F48" s="33"/>
      <c r="G48" s="273"/>
      <c r="H48" s="273"/>
    </row>
  </sheetData>
  <mergeCells count="18">
    <mergeCell ref="A16:B16"/>
    <mergeCell ref="A19:B19"/>
    <mergeCell ref="B38:E38"/>
    <mergeCell ref="C43:H43"/>
    <mergeCell ref="A1:E1"/>
    <mergeCell ref="A27:B27"/>
    <mergeCell ref="A2:E2"/>
    <mergeCell ref="A3:E3"/>
    <mergeCell ref="A9:B9"/>
    <mergeCell ref="A12:B12"/>
    <mergeCell ref="B36:E36"/>
    <mergeCell ref="B37:E37"/>
    <mergeCell ref="A13:B13"/>
    <mergeCell ref="A15:B15"/>
    <mergeCell ref="A21:B21"/>
    <mergeCell ref="A23:B23"/>
    <mergeCell ref="A29:B29"/>
    <mergeCell ref="A31:B31"/>
  </mergeCells>
  <pageMargins left="1.5" right="0.70866141732283472" top="0.74803149606299213" bottom="0.74803149606299213" header="0.31496062992125984" footer="0.31496062992125984"/>
  <pageSetup scale="80" orientation="landscape" r:id="rId1"/>
  <headerFooter>
    <oddFooter>&amp;CPágina 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48"/>
  <sheetViews>
    <sheetView showGridLines="0" view="pageLayout" zoomScaleNormal="85" workbookViewId="0">
      <selection activeCell="E47" sqref="E47"/>
    </sheetView>
  </sheetViews>
  <sheetFormatPr baseColWidth="10" defaultRowHeight="12.75"/>
  <cols>
    <col min="1" max="1" width="2.140625" style="26" customWidth="1"/>
    <col min="2" max="3" width="3.7109375" style="268" customWidth="1"/>
    <col min="4" max="4" width="65.7109375" style="268" customWidth="1"/>
    <col min="5" max="5" width="13.7109375" style="268" customWidth="1"/>
    <col min="6" max="6" width="16.140625" style="268" customWidth="1"/>
    <col min="7" max="7" width="15.28515625" style="268" customWidth="1"/>
    <col min="8" max="8" width="12.7109375" style="268" hidden="1" customWidth="1"/>
    <col min="9" max="9" width="13.7109375" style="268" customWidth="1"/>
    <col min="10" max="10" width="14.28515625" style="268" customWidth="1"/>
    <col min="11" max="11" width="15.140625" style="268" customWidth="1"/>
    <col min="12" max="12" width="3.140625" style="26" customWidth="1"/>
    <col min="13" max="16384" width="11.42578125" style="268"/>
  </cols>
  <sheetData>
    <row r="1" spans="2:11" ht="6" customHeight="1">
      <c r="B1" s="885"/>
      <c r="C1" s="885"/>
      <c r="D1" s="885"/>
      <c r="E1" s="885"/>
      <c r="F1" s="885"/>
      <c r="G1" s="885"/>
      <c r="H1" s="885"/>
      <c r="I1" s="885"/>
      <c r="J1" s="885"/>
      <c r="K1" s="885"/>
    </row>
    <row r="2" spans="2:11" ht="13.5" customHeight="1">
      <c r="B2" s="885" t="s">
        <v>446</v>
      </c>
      <c r="C2" s="885"/>
      <c r="D2" s="885"/>
      <c r="E2" s="885"/>
      <c r="F2" s="885"/>
      <c r="G2" s="885"/>
      <c r="H2" s="885"/>
      <c r="I2" s="885"/>
      <c r="J2" s="885"/>
      <c r="K2" s="885"/>
    </row>
    <row r="3" spans="2:11" ht="20.25" customHeight="1">
      <c r="B3" s="885" t="s">
        <v>994</v>
      </c>
      <c r="C3" s="885"/>
      <c r="D3" s="885"/>
      <c r="E3" s="885"/>
      <c r="F3" s="885"/>
      <c r="G3" s="885"/>
      <c r="H3" s="885"/>
      <c r="I3" s="885"/>
      <c r="J3" s="885"/>
      <c r="K3" s="885"/>
    </row>
    <row r="4" spans="2:11" s="26" customFormat="1" ht="8.25" customHeight="1">
      <c r="B4" s="240"/>
      <c r="C4" s="240"/>
      <c r="D4" s="240"/>
      <c r="E4" s="240"/>
      <c r="F4" s="240"/>
      <c r="G4" s="240"/>
      <c r="H4" s="240"/>
      <c r="I4" s="240"/>
      <c r="J4" s="240"/>
      <c r="K4" s="240"/>
    </row>
    <row r="5" spans="2:11" s="26" customFormat="1" ht="24" customHeight="1">
      <c r="D5" s="31" t="s">
        <v>3</v>
      </c>
      <c r="E5" s="281" t="s">
        <v>493</v>
      </c>
      <c r="F5" s="281"/>
      <c r="G5" s="281"/>
      <c r="H5" s="281"/>
      <c r="I5" s="73"/>
      <c r="J5" s="77"/>
      <c r="K5" s="240"/>
    </row>
    <row r="6" spans="2:11" s="26" customFormat="1" ht="8.25" customHeight="1">
      <c r="B6" s="240"/>
      <c r="C6" s="240"/>
      <c r="D6" s="240"/>
      <c r="E6" s="240"/>
      <c r="F6" s="240"/>
      <c r="G6" s="240"/>
      <c r="H6" s="240"/>
      <c r="I6" s="240"/>
      <c r="J6" s="240"/>
      <c r="K6" s="240"/>
    </row>
    <row r="7" spans="2:11">
      <c r="B7" s="1041" t="s">
        <v>74</v>
      </c>
      <c r="C7" s="1088"/>
      <c r="D7" s="1042"/>
      <c r="E7" s="1035" t="s">
        <v>219</v>
      </c>
      <c r="F7" s="1035"/>
      <c r="G7" s="1035"/>
      <c r="H7" s="1035"/>
      <c r="I7" s="1035"/>
      <c r="J7" s="1035"/>
      <c r="K7" s="1035" t="s">
        <v>213</v>
      </c>
    </row>
    <row r="8" spans="2:11" ht="25.5">
      <c r="B8" s="1043"/>
      <c r="C8" s="976"/>
      <c r="D8" s="1044"/>
      <c r="E8" s="374" t="s">
        <v>214</v>
      </c>
      <c r="F8" s="374" t="s">
        <v>215</v>
      </c>
      <c r="G8" s="374" t="s">
        <v>197</v>
      </c>
      <c r="H8" s="374" t="s">
        <v>391</v>
      </c>
      <c r="I8" s="374" t="s">
        <v>198</v>
      </c>
      <c r="J8" s="374" t="s">
        <v>216</v>
      </c>
      <c r="K8" s="1035"/>
    </row>
    <row r="9" spans="2:11" ht="15.75" customHeight="1">
      <c r="B9" s="1045"/>
      <c r="C9" s="1089"/>
      <c r="D9" s="1046"/>
      <c r="E9" s="374">
        <v>1</v>
      </c>
      <c r="F9" s="374">
        <v>2</v>
      </c>
      <c r="G9" s="374" t="s">
        <v>217</v>
      </c>
      <c r="H9" s="374">
        <v>4</v>
      </c>
      <c r="I9" s="374">
        <v>5</v>
      </c>
      <c r="J9" s="374">
        <v>7</v>
      </c>
      <c r="K9" s="374" t="s">
        <v>453</v>
      </c>
    </row>
    <row r="10" spans="2:11" ht="15" customHeight="1">
      <c r="B10" s="1084" t="s">
        <v>255</v>
      </c>
      <c r="C10" s="1071"/>
      <c r="D10" s="1085"/>
      <c r="E10" s="598">
        <f>E14+E23</f>
        <v>20631070.599999998</v>
      </c>
      <c r="F10" s="599">
        <f>F14+F23</f>
        <v>78159655.159999996</v>
      </c>
      <c r="G10" s="398">
        <f>E10+F10</f>
        <v>98790725.75999999</v>
      </c>
      <c r="H10" s="391"/>
      <c r="I10" s="599">
        <f>I14+I23</f>
        <v>20985670.77</v>
      </c>
      <c r="J10" s="599">
        <f>J14+J23</f>
        <v>9577019.5299999993</v>
      </c>
      <c r="K10" s="398">
        <f>G10-I10</f>
        <v>77805054.989999995</v>
      </c>
    </row>
    <row r="11" spans="2:11">
      <c r="B11" s="375"/>
      <c r="C11" s="1082" t="s">
        <v>256</v>
      </c>
      <c r="D11" s="1083"/>
      <c r="E11" s="597">
        <f>SUM(E12:E13)</f>
        <v>0</v>
      </c>
      <c r="F11" s="597">
        <f t="shared" ref="F11:K11" si="0">SUM(F12:F13)</f>
        <v>0</v>
      </c>
      <c r="G11" s="597">
        <f t="shared" si="0"/>
        <v>0</v>
      </c>
      <c r="H11" s="597">
        <f t="shared" si="0"/>
        <v>0</v>
      </c>
      <c r="I11" s="597">
        <f t="shared" si="0"/>
        <v>0</v>
      </c>
      <c r="J11" s="597">
        <f t="shared" si="0"/>
        <v>0</v>
      </c>
      <c r="K11" s="597">
        <f t="shared" si="0"/>
        <v>0</v>
      </c>
    </row>
    <row r="12" spans="2:11">
      <c r="B12" s="375"/>
      <c r="C12" s="448"/>
      <c r="D12" s="376" t="s">
        <v>257</v>
      </c>
      <c r="E12" s="379">
        <v>0</v>
      </c>
      <c r="F12" s="544">
        <v>0</v>
      </c>
      <c r="G12" s="379">
        <v>0</v>
      </c>
      <c r="H12" s="379">
        <v>0</v>
      </c>
      <c r="I12" s="379">
        <v>0</v>
      </c>
      <c r="J12" s="379">
        <v>0</v>
      </c>
      <c r="K12" s="379">
        <f>+G12-I12</f>
        <v>0</v>
      </c>
    </row>
    <row r="13" spans="2:11">
      <c r="B13" s="375"/>
      <c r="C13" s="448"/>
      <c r="D13" s="376" t="s">
        <v>258</v>
      </c>
      <c r="E13" s="391"/>
      <c r="F13" s="532"/>
      <c r="G13" s="391"/>
      <c r="H13" s="391"/>
      <c r="I13" s="391"/>
      <c r="J13" s="532"/>
      <c r="K13" s="391"/>
    </row>
    <row r="14" spans="2:11">
      <c r="B14" s="375"/>
      <c r="C14" s="1082" t="s">
        <v>259</v>
      </c>
      <c r="D14" s="1083"/>
      <c r="E14" s="398">
        <f>SUM(E15:E22)</f>
        <v>19306375.489999998</v>
      </c>
      <c r="F14" s="597">
        <f>SUM(F15:F22)</f>
        <v>77158040.689999998</v>
      </c>
      <c r="G14" s="398">
        <f>E14+F14</f>
        <v>96464416.179999992</v>
      </c>
      <c r="H14" s="597"/>
      <c r="I14" s="398">
        <f>SUM(I15:I22)</f>
        <v>20600008.190000001</v>
      </c>
      <c r="J14" s="597">
        <f>SUM(J15:J22)</f>
        <v>9224612.129999999</v>
      </c>
      <c r="K14" s="398">
        <f t="shared" ref="K14:K39" si="1">+G14-I14</f>
        <v>75864407.989999995</v>
      </c>
    </row>
    <row r="15" spans="2:11">
      <c r="B15" s="375"/>
      <c r="C15" s="448"/>
      <c r="D15" s="376" t="s">
        <v>260</v>
      </c>
      <c r="E15" s="601">
        <v>14200489.68</v>
      </c>
      <c r="F15" s="600">
        <v>72091286.469999999</v>
      </c>
      <c r="G15" s="391">
        <f>+E15+F15</f>
        <v>86291776.150000006</v>
      </c>
      <c r="H15" s="391"/>
      <c r="I15" s="764">
        <v>18901480.25</v>
      </c>
      <c r="J15" s="601">
        <v>7718237.96</v>
      </c>
      <c r="K15" s="391">
        <f t="shared" si="1"/>
        <v>67390295.900000006</v>
      </c>
    </row>
    <row r="16" spans="2:11">
      <c r="B16" s="375"/>
      <c r="C16" s="448"/>
      <c r="D16" s="376" t="s">
        <v>261</v>
      </c>
      <c r="E16" s="601">
        <v>0</v>
      </c>
      <c r="F16" s="602">
        <v>0</v>
      </c>
      <c r="G16" s="391">
        <v>0</v>
      </c>
      <c r="H16" s="391"/>
      <c r="I16" s="601">
        <v>0</v>
      </c>
      <c r="J16" s="601">
        <v>0</v>
      </c>
      <c r="K16" s="391">
        <f t="shared" si="1"/>
        <v>0</v>
      </c>
    </row>
    <row r="17" spans="2:11">
      <c r="B17" s="375"/>
      <c r="C17" s="448"/>
      <c r="D17" s="376" t="s">
        <v>262</v>
      </c>
      <c r="E17" s="601">
        <v>5105885.8099999996</v>
      </c>
      <c r="F17" s="600">
        <v>5066754.22</v>
      </c>
      <c r="G17" s="391">
        <f>+E17+F17</f>
        <v>10172640.029999999</v>
      </c>
      <c r="H17" s="391"/>
      <c r="I17" s="600">
        <v>1698527.94</v>
      </c>
      <c r="J17" s="601">
        <v>1506374.17</v>
      </c>
      <c r="K17" s="391">
        <f t="shared" si="1"/>
        <v>8474112.0899999999</v>
      </c>
    </row>
    <row r="18" spans="2:11">
      <c r="B18" s="375"/>
      <c r="C18" s="448"/>
      <c r="D18" s="376" t="s">
        <v>263</v>
      </c>
      <c r="E18" s="601">
        <v>0</v>
      </c>
      <c r="F18" s="602">
        <v>0</v>
      </c>
      <c r="G18" s="391">
        <v>0</v>
      </c>
      <c r="H18" s="391"/>
      <c r="I18" s="601">
        <v>0</v>
      </c>
      <c r="J18" s="602">
        <v>0</v>
      </c>
      <c r="K18" s="391">
        <f t="shared" si="1"/>
        <v>0</v>
      </c>
    </row>
    <row r="19" spans="2:11">
      <c r="B19" s="375"/>
      <c r="C19" s="448"/>
      <c r="D19" s="376" t="s">
        <v>264</v>
      </c>
      <c r="E19" s="601">
        <v>0</v>
      </c>
      <c r="F19" s="602">
        <v>0</v>
      </c>
      <c r="G19" s="391">
        <f>E19+F19</f>
        <v>0</v>
      </c>
      <c r="H19" s="391"/>
      <c r="I19" s="601">
        <v>0</v>
      </c>
      <c r="J19" s="602">
        <v>0</v>
      </c>
      <c r="K19" s="391">
        <f t="shared" si="1"/>
        <v>0</v>
      </c>
    </row>
    <row r="20" spans="2:11">
      <c r="B20" s="375"/>
      <c r="C20" s="448"/>
      <c r="D20" s="376" t="s">
        <v>265</v>
      </c>
      <c r="E20" s="601">
        <v>0</v>
      </c>
      <c r="F20" s="602">
        <v>0</v>
      </c>
      <c r="G20" s="391">
        <f>E20+F20</f>
        <v>0</v>
      </c>
      <c r="H20" s="391"/>
      <c r="I20" s="601">
        <v>0</v>
      </c>
      <c r="J20" s="602">
        <v>0</v>
      </c>
      <c r="K20" s="391">
        <f t="shared" si="1"/>
        <v>0</v>
      </c>
    </row>
    <row r="21" spans="2:11">
      <c r="B21" s="375"/>
      <c r="C21" s="448"/>
      <c r="D21" s="376" t="s">
        <v>266</v>
      </c>
      <c r="E21" s="601">
        <v>0</v>
      </c>
      <c r="F21" s="602">
        <v>0</v>
      </c>
      <c r="G21" s="391">
        <f>E21+F21</f>
        <v>0</v>
      </c>
      <c r="H21" s="391"/>
      <c r="I21" s="601">
        <v>0</v>
      </c>
      <c r="J21" s="602">
        <v>0</v>
      </c>
      <c r="K21" s="391">
        <f t="shared" si="1"/>
        <v>0</v>
      </c>
    </row>
    <row r="22" spans="2:11">
      <c r="B22" s="375"/>
      <c r="C22" s="448"/>
      <c r="D22" s="376" t="s">
        <v>267</v>
      </c>
      <c r="E22" s="601">
        <v>0</v>
      </c>
      <c r="F22" s="602">
        <v>0</v>
      </c>
      <c r="G22" s="391">
        <f>E22+F22</f>
        <v>0</v>
      </c>
      <c r="H22" s="391"/>
      <c r="I22" s="601">
        <v>0</v>
      </c>
      <c r="J22" s="602">
        <v>0</v>
      </c>
      <c r="K22" s="391">
        <f t="shared" si="1"/>
        <v>0</v>
      </c>
    </row>
    <row r="23" spans="2:11">
      <c r="B23" s="375"/>
      <c r="C23" s="1082" t="s">
        <v>268</v>
      </c>
      <c r="D23" s="1083"/>
      <c r="E23" s="398">
        <f>SUM(E24:E26)</f>
        <v>1324695.1100000001</v>
      </c>
      <c r="F23" s="597">
        <f>SUM(F24:F26)</f>
        <v>1001614.47</v>
      </c>
      <c r="G23" s="398">
        <f>E23+F23</f>
        <v>2326309.58</v>
      </c>
      <c r="H23" s="597"/>
      <c r="I23" s="398">
        <f>SUM(I24:I31)</f>
        <v>385662.58</v>
      </c>
      <c r="J23" s="597">
        <f>SUM(J24:J31)</f>
        <v>352407.4</v>
      </c>
      <c r="K23" s="398">
        <f t="shared" si="1"/>
        <v>1940647</v>
      </c>
    </row>
    <row r="24" spans="2:11">
      <c r="B24" s="375"/>
      <c r="C24" s="448"/>
      <c r="D24" s="376" t="s">
        <v>269</v>
      </c>
      <c r="E24" s="601">
        <v>1324695.1100000001</v>
      </c>
      <c r="F24" s="600">
        <v>1001614.47</v>
      </c>
      <c r="G24" s="391">
        <f>+E24+F24</f>
        <v>2326309.58</v>
      </c>
      <c r="H24" s="391"/>
      <c r="I24" s="600">
        <v>385662.58</v>
      </c>
      <c r="J24" s="601">
        <v>352407.4</v>
      </c>
      <c r="K24" s="391">
        <f t="shared" si="1"/>
        <v>1940647</v>
      </c>
    </row>
    <row r="25" spans="2:11">
      <c r="B25" s="375"/>
      <c r="C25" s="448"/>
      <c r="D25" s="376" t="s">
        <v>270</v>
      </c>
      <c r="E25" s="391">
        <v>0</v>
      </c>
      <c r="F25" s="532"/>
      <c r="G25" s="391"/>
      <c r="H25" s="391"/>
      <c r="I25" s="391"/>
      <c r="J25" s="532"/>
      <c r="K25" s="391">
        <f t="shared" si="1"/>
        <v>0</v>
      </c>
    </row>
    <row r="26" spans="2:11">
      <c r="B26" s="375"/>
      <c r="C26" s="448"/>
      <c r="D26" s="376" t="s">
        <v>271</v>
      </c>
      <c r="E26" s="391">
        <v>0</v>
      </c>
      <c r="F26" s="532"/>
      <c r="G26" s="391"/>
      <c r="H26" s="391"/>
      <c r="I26" s="391"/>
      <c r="J26" s="391"/>
      <c r="K26" s="391">
        <f t="shared" si="1"/>
        <v>0</v>
      </c>
    </row>
    <row r="27" spans="2:11">
      <c r="B27" s="375"/>
      <c r="C27" s="1082" t="s">
        <v>272</v>
      </c>
      <c r="D27" s="1083"/>
      <c r="E27" s="398">
        <f>SUM(E28:E29)</f>
        <v>0</v>
      </c>
      <c r="F27" s="597"/>
      <c r="G27" s="398"/>
      <c r="H27" s="597"/>
      <c r="I27" s="597"/>
      <c r="J27" s="597"/>
      <c r="K27" s="398">
        <f t="shared" si="1"/>
        <v>0</v>
      </c>
    </row>
    <row r="28" spans="2:11">
      <c r="B28" s="375"/>
      <c r="C28" s="448"/>
      <c r="D28" s="376" t="s">
        <v>273</v>
      </c>
      <c r="E28" s="391"/>
      <c r="F28" s="532"/>
      <c r="G28" s="391"/>
      <c r="H28" s="391"/>
      <c r="I28" s="391"/>
      <c r="J28" s="391"/>
      <c r="K28" s="391">
        <f t="shared" si="1"/>
        <v>0</v>
      </c>
    </row>
    <row r="29" spans="2:11">
      <c r="B29" s="375"/>
      <c r="C29" s="448"/>
      <c r="D29" s="376" t="s">
        <v>274</v>
      </c>
      <c r="E29" s="391"/>
      <c r="F29" s="532"/>
      <c r="G29" s="391"/>
      <c r="H29" s="391"/>
      <c r="I29" s="391"/>
      <c r="J29" s="391"/>
      <c r="K29" s="391">
        <f t="shared" si="1"/>
        <v>0</v>
      </c>
    </row>
    <row r="30" spans="2:11">
      <c r="B30" s="375"/>
      <c r="C30" s="1082" t="s">
        <v>275</v>
      </c>
      <c r="D30" s="1083"/>
      <c r="E30" s="597">
        <f>SUM(E31:E34)</f>
        <v>0</v>
      </c>
      <c r="F30" s="597"/>
      <c r="G30" s="398"/>
      <c r="H30" s="597"/>
      <c r="I30" s="597"/>
      <c r="J30" s="597"/>
      <c r="K30" s="398">
        <f t="shared" si="1"/>
        <v>0</v>
      </c>
    </row>
    <row r="31" spans="2:11">
      <c r="B31" s="375"/>
      <c r="C31" s="448"/>
      <c r="D31" s="376" t="s">
        <v>276</v>
      </c>
      <c r="E31" s="532"/>
      <c r="F31" s="391"/>
      <c r="G31" s="391"/>
      <c r="H31" s="391"/>
      <c r="I31" s="391"/>
      <c r="J31" s="391"/>
      <c r="K31" s="391">
        <f t="shared" si="1"/>
        <v>0</v>
      </c>
    </row>
    <row r="32" spans="2:11">
      <c r="B32" s="375"/>
      <c r="C32" s="448"/>
      <c r="D32" s="376" t="s">
        <v>277</v>
      </c>
      <c r="E32" s="532"/>
      <c r="F32" s="391"/>
      <c r="G32" s="391"/>
      <c r="H32" s="391"/>
      <c r="I32" s="391"/>
      <c r="J32" s="391"/>
      <c r="K32" s="391">
        <f t="shared" si="1"/>
        <v>0</v>
      </c>
    </row>
    <row r="33" spans="1:13">
      <c r="B33" s="375"/>
      <c r="C33" s="448"/>
      <c r="D33" s="376" t="s">
        <v>278</v>
      </c>
      <c r="E33" s="532"/>
      <c r="F33" s="391"/>
      <c r="G33" s="391"/>
      <c r="H33" s="391"/>
      <c r="I33" s="391"/>
      <c r="J33" s="391"/>
      <c r="K33" s="391">
        <f t="shared" si="1"/>
        <v>0</v>
      </c>
    </row>
    <row r="34" spans="1:13">
      <c r="B34" s="375"/>
      <c r="C34" s="448"/>
      <c r="D34" s="376" t="s">
        <v>279</v>
      </c>
      <c r="E34" s="532"/>
      <c r="F34" s="391"/>
      <c r="G34" s="391"/>
      <c r="H34" s="391"/>
      <c r="I34" s="391"/>
      <c r="J34" s="391"/>
      <c r="K34" s="391">
        <f t="shared" si="1"/>
        <v>0</v>
      </c>
    </row>
    <row r="35" spans="1:13">
      <c r="B35" s="375"/>
      <c r="C35" s="1082" t="s">
        <v>280</v>
      </c>
      <c r="D35" s="1083"/>
      <c r="E35" s="597">
        <f>SUM(E36)</f>
        <v>0</v>
      </c>
      <c r="F35" s="597"/>
      <c r="G35" s="398"/>
      <c r="H35" s="597"/>
      <c r="I35" s="597"/>
      <c r="J35" s="597"/>
      <c r="K35" s="398">
        <f t="shared" si="1"/>
        <v>0</v>
      </c>
    </row>
    <row r="36" spans="1:13">
      <c r="B36" s="375"/>
      <c r="C36" s="448"/>
      <c r="D36" s="376" t="s">
        <v>281</v>
      </c>
      <c r="E36" s="532"/>
      <c r="F36" s="391"/>
      <c r="G36" s="391"/>
      <c r="H36" s="391"/>
      <c r="I36" s="391"/>
      <c r="J36" s="391"/>
      <c r="K36" s="391">
        <f t="shared" si="1"/>
        <v>0</v>
      </c>
    </row>
    <row r="37" spans="1:13" ht="15" customHeight="1">
      <c r="B37" s="1084" t="s">
        <v>282</v>
      </c>
      <c r="C37" s="1071"/>
      <c r="D37" s="1085"/>
      <c r="E37" s="532"/>
      <c r="F37" s="391"/>
      <c r="G37" s="391"/>
      <c r="H37" s="391"/>
      <c r="I37" s="391"/>
      <c r="J37" s="391"/>
      <c r="K37" s="391">
        <f t="shared" si="1"/>
        <v>0</v>
      </c>
    </row>
    <row r="38" spans="1:13" ht="15" customHeight="1">
      <c r="B38" s="1084" t="s">
        <v>283</v>
      </c>
      <c r="C38" s="1071"/>
      <c r="D38" s="1085"/>
      <c r="E38" s="532"/>
      <c r="F38" s="391"/>
      <c r="G38" s="391"/>
      <c r="H38" s="391"/>
      <c r="I38" s="391"/>
      <c r="J38" s="391"/>
      <c r="K38" s="391">
        <f t="shared" si="1"/>
        <v>0</v>
      </c>
    </row>
    <row r="39" spans="1:13" ht="15.75" customHeight="1">
      <c r="B39" s="1084" t="s">
        <v>284</v>
      </c>
      <c r="C39" s="1071"/>
      <c r="D39" s="1085"/>
      <c r="E39" s="532"/>
      <c r="F39" s="391"/>
      <c r="G39" s="391"/>
      <c r="H39" s="391"/>
      <c r="I39" s="391"/>
      <c r="J39" s="391"/>
      <c r="K39" s="391">
        <f t="shared" si="1"/>
        <v>0</v>
      </c>
    </row>
    <row r="40" spans="1:13">
      <c r="B40" s="460"/>
      <c r="C40" s="461"/>
      <c r="D40" s="462"/>
      <c r="E40" s="603"/>
      <c r="F40" s="604"/>
      <c r="G40" s="604"/>
      <c r="H40" s="604"/>
      <c r="I40" s="604"/>
      <c r="J40" s="604"/>
      <c r="K40" s="604"/>
    </row>
    <row r="41" spans="1:13" s="373" customFormat="1" ht="16.5" customHeight="1">
      <c r="A41" s="298"/>
      <c r="B41" s="401"/>
      <c r="C41" s="1086" t="s">
        <v>218</v>
      </c>
      <c r="D41" s="1087"/>
      <c r="E41" s="396">
        <f>+E11+E14+E23+E27+E30+E35+E37+E38+E39</f>
        <v>20631070.599999998</v>
      </c>
      <c r="F41" s="396">
        <f t="shared" ref="F41:K41" si="2">+F11+F14+F23+F27+F30+F35+F37+F38+F39</f>
        <v>78159655.159999996</v>
      </c>
      <c r="G41" s="396">
        <f>E41+F41</f>
        <v>98790725.75999999</v>
      </c>
      <c r="H41" s="396">
        <f t="shared" si="2"/>
        <v>0</v>
      </c>
      <c r="I41" s="396">
        <f t="shared" si="2"/>
        <v>20985670.77</v>
      </c>
      <c r="J41" s="396">
        <f t="shared" si="2"/>
        <v>9577019.5299999993</v>
      </c>
      <c r="K41" s="396">
        <f t="shared" si="2"/>
        <v>77805054.989999995</v>
      </c>
      <c r="L41" s="298"/>
    </row>
    <row r="42" spans="1:13"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3">
      <c r="B43" s="16" t="s">
        <v>76</v>
      </c>
      <c r="F43" s="26"/>
      <c r="G43" s="26"/>
      <c r="H43" s="26"/>
      <c r="I43" s="26"/>
      <c r="J43" s="26"/>
      <c r="K43" s="26"/>
    </row>
    <row r="46" spans="1:13">
      <c r="C46" s="273"/>
      <c r="D46" s="273"/>
      <c r="E46" s="273"/>
      <c r="F46" s="273"/>
      <c r="G46" s="528"/>
      <c r="H46" s="528"/>
      <c r="I46" s="528"/>
      <c r="J46" s="528"/>
      <c r="K46" s="528"/>
      <c r="L46" s="33"/>
      <c r="M46" s="273"/>
    </row>
    <row r="47" spans="1:13">
      <c r="C47" s="273"/>
      <c r="D47" s="520"/>
      <c r="E47" s="273"/>
      <c r="F47" s="273"/>
      <c r="G47" s="1036"/>
      <c r="H47" s="1036"/>
      <c r="I47" s="1036"/>
      <c r="J47" s="1036"/>
      <c r="K47" s="1036"/>
      <c r="L47" s="33"/>
      <c r="M47" s="273"/>
    </row>
    <row r="48" spans="1:13">
      <c r="C48" s="273"/>
      <c r="D48" s="520"/>
      <c r="E48" s="273"/>
      <c r="F48" s="273"/>
      <c r="G48" s="1036"/>
      <c r="H48" s="1036"/>
      <c r="I48" s="1036"/>
      <c r="J48" s="1036"/>
      <c r="K48" s="1036"/>
      <c r="L48" s="33"/>
      <c r="M48" s="273"/>
    </row>
  </sheetData>
  <protectedRanges>
    <protectedRange sqref="E15:F22" name="Rango1"/>
    <protectedRange sqref="I15:I22" name="Rango1_1"/>
    <protectedRange sqref="J15:J22" name="Rango1_2"/>
    <protectedRange sqref="E24" name="Rango1_3"/>
    <protectedRange sqref="F24" name="Rango1_4"/>
    <protectedRange sqref="I24" name="Rango1_5"/>
    <protectedRange sqref="J24" name="Rango1_6"/>
    <protectedRange sqref="E10:F10 I10:J10" name="Rango1_2_1"/>
  </protectedRanges>
  <mergeCells count="19">
    <mergeCell ref="B10:D10"/>
    <mergeCell ref="C11:D11"/>
    <mergeCell ref="C14:D14"/>
    <mergeCell ref="B1:K1"/>
    <mergeCell ref="B2:K2"/>
    <mergeCell ref="B3:K3"/>
    <mergeCell ref="B7:D9"/>
    <mergeCell ref="E7:J7"/>
    <mergeCell ref="K7:K8"/>
    <mergeCell ref="C23:D23"/>
    <mergeCell ref="B39:D39"/>
    <mergeCell ref="C41:D41"/>
    <mergeCell ref="G47:K47"/>
    <mergeCell ref="G48:K48"/>
    <mergeCell ref="C30:D30"/>
    <mergeCell ref="C35:D35"/>
    <mergeCell ref="B37:D37"/>
    <mergeCell ref="B38:D38"/>
    <mergeCell ref="C27:D27"/>
  </mergeCells>
  <pageMargins left="0.25" right="0.7" top="0.44" bottom="0.75" header="0.3" footer="0.3"/>
  <pageSetup scale="76" fitToHeight="0" orientation="landscape" r:id="rId1"/>
  <headerFooter>
    <oddFooter>&amp;CPágina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view="pageLayout" topLeftCell="A7" zoomScale="85" zoomScaleNormal="80" zoomScalePageLayoutView="85" workbookViewId="0">
      <selection activeCell="G41" sqref="G41:H41"/>
    </sheetView>
  </sheetViews>
  <sheetFormatPr baseColWidth="10" defaultRowHeight="12.75"/>
  <cols>
    <col min="1" max="1" width="4.85546875" style="33" customWidth="1"/>
    <col min="2" max="2" width="27.5703125" style="51" customWidth="1"/>
    <col min="3" max="3" width="37.85546875" style="33" customWidth="1"/>
    <col min="4" max="5" width="21" style="33" customWidth="1"/>
    <col min="6" max="6" width="11" style="105" customWidth="1"/>
    <col min="7" max="8" width="27.5703125" style="33" customWidth="1"/>
    <col min="9" max="10" width="21" style="33" customWidth="1"/>
    <col min="11" max="11" width="4.85546875" style="26" customWidth="1"/>
    <col min="12" max="12" width="1.7109375" style="94" customWidth="1"/>
    <col min="13" max="16384" width="11.42578125" style="33"/>
  </cols>
  <sheetData>
    <row r="1" spans="1:12" ht="6" customHeight="1">
      <c r="A1" s="90"/>
      <c r="B1" s="91"/>
      <c r="C1" s="90"/>
      <c r="D1" s="90"/>
      <c r="E1" s="90"/>
      <c r="F1" s="92"/>
      <c r="G1" s="90"/>
      <c r="H1" s="90"/>
      <c r="I1" s="90"/>
      <c r="J1" s="90"/>
      <c r="K1" s="90"/>
      <c r="L1" s="51"/>
    </row>
    <row r="2" spans="1:12" ht="14.1" customHeight="1">
      <c r="A2" s="90"/>
      <c r="B2" s="93"/>
      <c r="C2" s="861" t="s">
        <v>430</v>
      </c>
      <c r="D2" s="861"/>
      <c r="E2" s="861"/>
      <c r="F2" s="861"/>
      <c r="G2" s="861"/>
      <c r="H2" s="861"/>
      <c r="I2" s="861"/>
      <c r="J2" s="93"/>
      <c r="K2" s="93"/>
    </row>
    <row r="3" spans="1:12" ht="14.1" customHeight="1">
      <c r="A3" s="90"/>
      <c r="B3" s="93"/>
      <c r="C3" s="861" t="s">
        <v>966</v>
      </c>
      <c r="D3" s="861"/>
      <c r="E3" s="861"/>
      <c r="F3" s="861"/>
      <c r="G3" s="861"/>
      <c r="H3" s="861"/>
      <c r="I3" s="861"/>
      <c r="J3" s="93"/>
      <c r="K3" s="93"/>
    </row>
    <row r="4" spans="1:12" ht="14.1" customHeight="1">
      <c r="A4" s="90"/>
      <c r="B4" s="95"/>
      <c r="C4" s="861" t="s">
        <v>0</v>
      </c>
      <c r="D4" s="861"/>
      <c r="E4" s="861"/>
      <c r="F4" s="861"/>
      <c r="G4" s="861"/>
      <c r="H4" s="861"/>
      <c r="I4" s="861"/>
      <c r="J4" s="95"/>
      <c r="K4" s="95"/>
    </row>
    <row r="5" spans="1:12" ht="26.25" customHeight="1">
      <c r="A5" s="96"/>
      <c r="B5" s="31"/>
      <c r="C5" s="32"/>
      <c r="D5" s="31" t="s">
        <v>3</v>
      </c>
      <c r="E5" s="862" t="s">
        <v>493</v>
      </c>
      <c r="F5" s="862"/>
      <c r="G5" s="862"/>
      <c r="H5" s="32"/>
      <c r="I5" s="32"/>
      <c r="J5" s="32"/>
      <c r="K5" s="33"/>
    </row>
    <row r="6" spans="1:12" ht="3" customHeight="1">
      <c r="A6" s="97"/>
      <c r="B6" s="97"/>
      <c r="C6" s="97"/>
      <c r="D6" s="97"/>
      <c r="E6" s="97"/>
      <c r="F6" s="98"/>
      <c r="G6" s="97"/>
      <c r="H6" s="97"/>
      <c r="I6" s="97"/>
      <c r="J6" s="97"/>
      <c r="K6" s="33"/>
      <c r="L6" s="51"/>
    </row>
    <row r="7" spans="1:12" ht="3" customHeight="1">
      <c r="A7" s="97"/>
      <c r="B7" s="97"/>
      <c r="C7" s="97"/>
      <c r="D7" s="97"/>
      <c r="E7" s="97"/>
      <c r="F7" s="98"/>
      <c r="G7" s="97"/>
      <c r="H7" s="97"/>
      <c r="I7" s="97"/>
      <c r="J7" s="97"/>
    </row>
    <row r="8" spans="1:12" s="101" customFormat="1" ht="15" customHeight="1">
      <c r="A8" s="878"/>
      <c r="B8" s="880" t="s">
        <v>75</v>
      </c>
      <c r="C8" s="880"/>
      <c r="D8" s="481" t="s">
        <v>4</v>
      </c>
      <c r="E8" s="481"/>
      <c r="F8" s="882"/>
      <c r="G8" s="880" t="s">
        <v>75</v>
      </c>
      <c r="H8" s="880"/>
      <c r="I8" s="481" t="s">
        <v>4</v>
      </c>
      <c r="J8" s="481"/>
      <c r="K8" s="99"/>
      <c r="L8" s="100"/>
    </row>
    <row r="9" spans="1:12" s="101" customFormat="1" ht="15" customHeight="1">
      <c r="A9" s="879"/>
      <c r="B9" s="881"/>
      <c r="C9" s="881"/>
      <c r="D9" s="102">
        <v>2019</v>
      </c>
      <c r="E9" s="102">
        <v>2018</v>
      </c>
      <c r="F9" s="883"/>
      <c r="G9" s="881"/>
      <c r="H9" s="881"/>
      <c r="I9" s="102">
        <v>2019</v>
      </c>
      <c r="J9" s="102">
        <v>2018</v>
      </c>
      <c r="K9" s="103"/>
      <c r="L9" s="100"/>
    </row>
    <row r="10" spans="1:12" ht="3" customHeight="1">
      <c r="A10" s="482"/>
      <c r="B10" s="97"/>
      <c r="C10" s="97"/>
      <c r="D10" s="97"/>
      <c r="E10" s="97"/>
      <c r="F10" s="98"/>
      <c r="G10" s="97"/>
      <c r="H10" s="97"/>
      <c r="I10" s="97"/>
      <c r="J10" s="97"/>
      <c r="K10" s="48"/>
      <c r="L10" s="51"/>
    </row>
    <row r="11" spans="1:12" ht="3" customHeight="1">
      <c r="A11" s="482"/>
      <c r="B11" s="97"/>
      <c r="C11" s="97"/>
      <c r="D11" s="97"/>
      <c r="E11" s="97"/>
      <c r="F11" s="98"/>
      <c r="G11" s="97"/>
      <c r="H11" s="97"/>
      <c r="I11" s="97"/>
      <c r="J11" s="97"/>
      <c r="K11" s="48"/>
    </row>
    <row r="12" spans="1:12">
      <c r="A12" s="123"/>
      <c r="B12" s="865" t="s">
        <v>5</v>
      </c>
      <c r="C12" s="865"/>
      <c r="D12" s="104"/>
      <c r="E12" s="60"/>
      <c r="G12" s="865" t="s">
        <v>6</v>
      </c>
      <c r="H12" s="865"/>
      <c r="I12" s="86"/>
      <c r="J12" s="86"/>
      <c r="K12" s="48"/>
    </row>
    <row r="13" spans="1:12" ht="5.0999999999999996" customHeight="1">
      <c r="A13" s="123"/>
      <c r="B13" s="59"/>
      <c r="C13" s="86"/>
      <c r="D13" s="50"/>
      <c r="E13" s="50"/>
      <c r="G13" s="59"/>
      <c r="H13" s="86"/>
      <c r="I13" s="55"/>
      <c r="J13" s="55"/>
      <c r="K13" s="48"/>
    </row>
    <row r="14" spans="1:12">
      <c r="A14" s="123"/>
      <c r="B14" s="867" t="s">
        <v>7</v>
      </c>
      <c r="C14" s="867"/>
      <c r="D14" s="50"/>
      <c r="E14" s="50"/>
      <c r="G14" s="867" t="s">
        <v>8</v>
      </c>
      <c r="H14" s="867"/>
      <c r="I14" s="50"/>
      <c r="J14" s="50"/>
      <c r="K14" s="48"/>
    </row>
    <row r="15" spans="1:12" ht="5.0999999999999996" customHeight="1">
      <c r="A15" s="123"/>
      <c r="B15" s="71"/>
      <c r="C15" s="63"/>
      <c r="D15" s="50"/>
      <c r="E15" s="50"/>
      <c r="G15" s="71"/>
      <c r="H15" s="63"/>
      <c r="I15" s="50"/>
      <c r="J15" s="50"/>
      <c r="K15" s="48"/>
    </row>
    <row r="16" spans="1:12">
      <c r="A16" s="123"/>
      <c r="B16" s="863" t="s">
        <v>9</v>
      </c>
      <c r="C16" s="863"/>
      <c r="D16" s="699">
        <v>38300206.509999998</v>
      </c>
      <c r="E16" s="699">
        <v>31906821.18</v>
      </c>
      <c r="G16" s="863" t="s">
        <v>10</v>
      </c>
      <c r="H16" s="863"/>
      <c r="I16" s="699">
        <v>143989.95000000001</v>
      </c>
      <c r="J16" s="699">
        <v>29653153.370000001</v>
      </c>
      <c r="K16" s="48"/>
    </row>
    <row r="17" spans="1:11">
      <c r="A17" s="123"/>
      <c r="B17" s="863" t="s">
        <v>11</v>
      </c>
      <c r="C17" s="863"/>
      <c r="D17" s="699">
        <v>93087.94</v>
      </c>
      <c r="E17" s="699">
        <v>64123</v>
      </c>
      <c r="G17" s="863" t="s">
        <v>12</v>
      </c>
      <c r="H17" s="863"/>
      <c r="I17" s="62">
        <v>0</v>
      </c>
      <c r="J17" s="62">
        <v>0</v>
      </c>
      <c r="K17" s="48"/>
    </row>
    <row r="18" spans="1:11">
      <c r="A18" s="123"/>
      <c r="B18" s="863" t="s">
        <v>13</v>
      </c>
      <c r="C18" s="863"/>
      <c r="D18" s="699">
        <v>17088107.780000001</v>
      </c>
      <c r="E18" s="699">
        <v>23173850.890000001</v>
      </c>
      <c r="G18" s="863" t="s">
        <v>14</v>
      </c>
      <c r="H18" s="863"/>
      <c r="I18" s="62">
        <v>0</v>
      </c>
      <c r="J18" s="62">
        <v>0</v>
      </c>
      <c r="K18" s="48"/>
    </row>
    <row r="19" spans="1:11">
      <c r="A19" s="123"/>
      <c r="B19" s="863" t="s">
        <v>15</v>
      </c>
      <c r="C19" s="863"/>
      <c r="D19" s="62">
        <v>0</v>
      </c>
      <c r="E19" s="62">
        <v>0</v>
      </c>
      <c r="G19" s="863" t="s">
        <v>16</v>
      </c>
      <c r="H19" s="863"/>
      <c r="I19" s="62">
        <v>0</v>
      </c>
      <c r="J19" s="62">
        <v>0</v>
      </c>
      <c r="K19" s="48"/>
    </row>
    <row r="20" spans="1:11">
      <c r="A20" s="123"/>
      <c r="B20" s="863" t="s">
        <v>17</v>
      </c>
      <c r="C20" s="863"/>
      <c r="D20" s="62">
        <v>0</v>
      </c>
      <c r="E20" s="62">
        <v>0</v>
      </c>
      <c r="G20" s="863" t="s">
        <v>18</v>
      </c>
      <c r="H20" s="863"/>
      <c r="I20" s="62">
        <v>0</v>
      </c>
      <c r="J20" s="62">
        <v>0</v>
      </c>
      <c r="K20" s="48"/>
    </row>
    <row r="21" spans="1:11" ht="25.5" customHeight="1">
      <c r="A21" s="123"/>
      <c r="B21" s="863" t="s">
        <v>19</v>
      </c>
      <c r="C21" s="863"/>
      <c r="D21" s="62">
        <v>0</v>
      </c>
      <c r="E21" s="62">
        <v>0</v>
      </c>
      <c r="G21" s="866" t="s">
        <v>20</v>
      </c>
      <c r="H21" s="866"/>
      <c r="I21" s="62">
        <v>0</v>
      </c>
      <c r="J21" s="62">
        <v>0</v>
      </c>
      <c r="K21" s="48"/>
    </row>
    <row r="22" spans="1:11">
      <c r="A22" s="123"/>
      <c r="B22" s="863" t="s">
        <v>21</v>
      </c>
      <c r="C22" s="863"/>
      <c r="D22" s="62">
        <v>0</v>
      </c>
      <c r="E22" s="62">
        <v>0</v>
      </c>
      <c r="G22" s="863" t="s">
        <v>22</v>
      </c>
      <c r="H22" s="863"/>
      <c r="I22" s="62">
        <v>0</v>
      </c>
      <c r="J22" s="62">
        <v>0</v>
      </c>
      <c r="K22" s="48"/>
    </row>
    <row r="23" spans="1:11">
      <c r="A23" s="123"/>
      <c r="B23" s="106"/>
      <c r="C23" s="107"/>
      <c r="D23" s="108"/>
      <c r="E23" s="108"/>
      <c r="G23" s="863" t="s">
        <v>23</v>
      </c>
      <c r="H23" s="863"/>
      <c r="I23" s="699">
        <v>0.02</v>
      </c>
      <c r="J23" s="699">
        <v>0.02</v>
      </c>
      <c r="K23" s="48"/>
    </row>
    <row r="24" spans="1:11">
      <c r="A24" s="150"/>
      <c r="B24" s="867" t="s">
        <v>24</v>
      </c>
      <c r="C24" s="867"/>
      <c r="D24" s="109">
        <f>SUM(D16:D22)</f>
        <v>55481402.229999997</v>
      </c>
      <c r="E24" s="109">
        <f>SUM(E16:E22)</f>
        <v>55144795.07</v>
      </c>
      <c r="F24" s="110"/>
      <c r="G24" s="59"/>
      <c r="H24" s="86"/>
      <c r="I24" s="67"/>
      <c r="J24" s="67"/>
      <c r="K24" s="48"/>
    </row>
    <row r="25" spans="1:11">
      <c r="A25" s="150"/>
      <c r="B25" s="59"/>
      <c r="C25" s="111"/>
      <c r="D25" s="67"/>
      <c r="E25" s="67"/>
      <c r="F25" s="110"/>
      <c r="G25" s="867" t="s">
        <v>25</v>
      </c>
      <c r="H25" s="867"/>
      <c r="I25" s="109">
        <f>SUM(I16:I23)</f>
        <v>143989.97</v>
      </c>
      <c r="J25" s="109">
        <f>SUM(J16:J23)</f>
        <v>29653153.390000001</v>
      </c>
      <c r="K25" s="48"/>
    </row>
    <row r="26" spans="1:11">
      <c r="A26" s="123"/>
      <c r="B26" s="106"/>
      <c r="C26" s="106"/>
      <c r="D26" s="108"/>
      <c r="E26" s="108"/>
      <c r="G26" s="112"/>
      <c r="H26" s="107"/>
      <c r="I26" s="108"/>
      <c r="J26" s="108"/>
      <c r="K26" s="48"/>
    </row>
    <row r="27" spans="1:11">
      <c r="A27" s="123"/>
      <c r="B27" s="867" t="s">
        <v>26</v>
      </c>
      <c r="C27" s="867"/>
      <c r="D27" s="50"/>
      <c r="E27" s="50"/>
      <c r="G27" s="867" t="s">
        <v>27</v>
      </c>
      <c r="H27" s="867"/>
      <c r="I27" s="50"/>
      <c r="J27" s="50"/>
      <c r="K27" s="48"/>
    </row>
    <row r="28" spans="1:11">
      <c r="A28" s="123"/>
      <c r="B28" s="106"/>
      <c r="C28" s="106"/>
      <c r="D28" s="108"/>
      <c r="E28" s="108"/>
      <c r="G28" s="106"/>
      <c r="H28" s="107"/>
      <c r="I28" s="108"/>
      <c r="J28" s="108"/>
      <c r="K28" s="48"/>
    </row>
    <row r="29" spans="1:11">
      <c r="A29" s="123"/>
      <c r="B29" s="863" t="s">
        <v>28</v>
      </c>
      <c r="C29" s="863"/>
      <c r="D29" s="62">
        <v>0</v>
      </c>
      <c r="E29" s="62">
        <v>0</v>
      </c>
      <c r="G29" s="863" t="s">
        <v>29</v>
      </c>
      <c r="H29" s="863"/>
      <c r="I29" s="62">
        <v>0</v>
      </c>
      <c r="J29" s="62">
        <v>0</v>
      </c>
      <c r="K29" s="48"/>
    </row>
    <row r="30" spans="1:11">
      <c r="A30" s="123"/>
      <c r="B30" s="863" t="s">
        <v>30</v>
      </c>
      <c r="C30" s="863"/>
      <c r="D30" s="62">
        <v>0</v>
      </c>
      <c r="E30" s="62">
        <v>0</v>
      </c>
      <c r="G30" s="863" t="s">
        <v>31</v>
      </c>
      <c r="H30" s="863"/>
      <c r="I30" s="62">
        <v>0</v>
      </c>
      <c r="J30" s="62">
        <v>0</v>
      </c>
      <c r="K30" s="48"/>
    </row>
    <row r="31" spans="1:11">
      <c r="A31" s="123"/>
      <c r="B31" s="863" t="s">
        <v>32</v>
      </c>
      <c r="C31" s="863"/>
      <c r="D31" s="699">
        <v>96512479.700000003</v>
      </c>
      <c r="E31" s="699">
        <v>82657625.219999999</v>
      </c>
      <c r="G31" s="863" t="s">
        <v>33</v>
      </c>
      <c r="H31" s="863"/>
      <c r="I31" s="62">
        <v>0</v>
      </c>
      <c r="J31" s="62">
        <v>0</v>
      </c>
      <c r="K31" s="48"/>
    </row>
    <row r="32" spans="1:11">
      <c r="A32" s="123"/>
      <c r="B32" s="863" t="s">
        <v>34</v>
      </c>
      <c r="C32" s="863"/>
      <c r="D32" s="699">
        <v>14313551.060000001</v>
      </c>
      <c r="E32" s="699">
        <v>14269997.57</v>
      </c>
      <c r="G32" s="863" t="s">
        <v>35</v>
      </c>
      <c r="H32" s="863"/>
      <c r="I32" s="62">
        <v>0</v>
      </c>
      <c r="J32" s="62">
        <v>0</v>
      </c>
      <c r="K32" s="48"/>
    </row>
    <row r="33" spans="1:11" ht="26.25" customHeight="1">
      <c r="A33" s="123"/>
      <c r="B33" s="863" t="s">
        <v>36</v>
      </c>
      <c r="C33" s="863"/>
      <c r="D33" s="699">
        <v>0</v>
      </c>
      <c r="E33" s="699">
        <v>0</v>
      </c>
      <c r="G33" s="866" t="s">
        <v>37</v>
      </c>
      <c r="H33" s="866"/>
      <c r="I33" s="62">
        <v>0</v>
      </c>
      <c r="J33" s="62">
        <v>0</v>
      </c>
      <c r="K33" s="48"/>
    </row>
    <row r="34" spans="1:11">
      <c r="A34" s="123"/>
      <c r="B34" s="863" t="s">
        <v>38</v>
      </c>
      <c r="C34" s="863"/>
      <c r="D34" s="699">
        <v>2892924.44</v>
      </c>
      <c r="E34" s="699">
        <v>2892924.44</v>
      </c>
      <c r="G34" s="863" t="s">
        <v>39</v>
      </c>
      <c r="H34" s="863"/>
      <c r="I34" s="62">
        <v>0</v>
      </c>
      <c r="J34" s="62">
        <v>0</v>
      </c>
      <c r="K34" s="48"/>
    </row>
    <row r="35" spans="1:11">
      <c r="A35" s="123"/>
      <c r="B35" s="863" t="s">
        <v>40</v>
      </c>
      <c r="C35" s="863"/>
      <c r="D35" s="699">
        <v>0.04</v>
      </c>
      <c r="E35" s="699">
        <v>0.04</v>
      </c>
      <c r="G35" s="106"/>
      <c r="H35" s="107"/>
      <c r="I35" s="108"/>
      <c r="J35" s="108"/>
      <c r="K35" s="48"/>
    </row>
    <row r="36" spans="1:11">
      <c r="A36" s="123"/>
      <c r="B36" s="863" t="s">
        <v>41</v>
      </c>
      <c r="C36" s="863"/>
      <c r="D36" s="62">
        <v>0</v>
      </c>
      <c r="E36" s="62">
        <v>0</v>
      </c>
      <c r="G36" s="867" t="s">
        <v>42</v>
      </c>
      <c r="H36" s="867"/>
      <c r="I36" s="109">
        <f>SUM(I29:I34)</f>
        <v>0</v>
      </c>
      <c r="J36" s="109">
        <f>SUM(J29:J34)</f>
        <v>0</v>
      </c>
      <c r="K36" s="48"/>
    </row>
    <row r="37" spans="1:11">
      <c r="A37" s="123"/>
      <c r="B37" s="863" t="s">
        <v>43</v>
      </c>
      <c r="C37" s="863"/>
      <c r="D37" s="62">
        <v>0</v>
      </c>
      <c r="E37" s="62">
        <v>0</v>
      </c>
      <c r="G37" s="59"/>
      <c r="H37" s="111"/>
      <c r="I37" s="67"/>
      <c r="J37" s="67"/>
      <c r="K37" s="48"/>
    </row>
    <row r="38" spans="1:11">
      <c r="A38" s="123"/>
      <c r="B38" s="106"/>
      <c r="C38" s="107"/>
      <c r="D38" s="108"/>
      <c r="E38" s="108"/>
      <c r="G38" s="867" t="s">
        <v>178</v>
      </c>
      <c r="H38" s="867"/>
      <c r="I38" s="109">
        <f>I25+I36</f>
        <v>143989.97</v>
      </c>
      <c r="J38" s="109">
        <f>J25+J36</f>
        <v>29653153.390000001</v>
      </c>
      <c r="K38" s="48"/>
    </row>
    <row r="39" spans="1:11">
      <c r="A39" s="150"/>
      <c r="B39" s="867" t="s">
        <v>45</v>
      </c>
      <c r="C39" s="867"/>
      <c r="D39" s="109">
        <f>+D29+D30+D31+D32+D33-D34+D35+D36+D37</f>
        <v>107933106.36000001</v>
      </c>
      <c r="E39" s="109">
        <f>+E29+E30+E31+E32+E33-E34+E35+E36+E37</f>
        <v>94034698.390000001</v>
      </c>
      <c r="F39" s="110"/>
      <c r="G39" s="59"/>
      <c r="H39" s="113"/>
      <c r="I39" s="67"/>
      <c r="J39" s="67"/>
      <c r="K39" s="48"/>
    </row>
    <row r="40" spans="1:11">
      <c r="A40" s="123"/>
      <c r="B40" s="106"/>
      <c r="C40" s="59"/>
      <c r="D40" s="108"/>
      <c r="E40" s="108"/>
      <c r="G40" s="865" t="s">
        <v>46</v>
      </c>
      <c r="H40" s="865"/>
      <c r="I40" s="108"/>
      <c r="J40" s="108"/>
      <c r="K40" s="48"/>
    </row>
    <row r="41" spans="1:11">
      <c r="A41" s="123"/>
      <c r="B41" s="867" t="s">
        <v>179</v>
      </c>
      <c r="C41" s="867"/>
      <c r="D41" s="109">
        <f>(D24+D39)</f>
        <v>163414508.59</v>
      </c>
      <c r="E41" s="109">
        <f>E24+E39</f>
        <v>149179493.46000001</v>
      </c>
      <c r="G41" s="59" t="s">
        <v>129</v>
      </c>
      <c r="H41" s="113"/>
      <c r="I41" s="108"/>
      <c r="J41" s="108"/>
      <c r="K41" s="48"/>
    </row>
    <row r="42" spans="1:11">
      <c r="A42" s="123"/>
      <c r="B42" s="106"/>
      <c r="C42" s="106"/>
      <c r="D42" s="108"/>
      <c r="E42" s="108"/>
      <c r="G42" s="867" t="s">
        <v>48</v>
      </c>
      <c r="H42" s="867"/>
      <c r="I42" s="109">
        <f>SUM(I44:I46)</f>
        <v>163575033.06</v>
      </c>
      <c r="J42" s="109">
        <f>SUM(J44:J46)</f>
        <v>122485998.75</v>
      </c>
      <c r="K42" s="48"/>
    </row>
    <row r="43" spans="1:11">
      <c r="A43" s="123"/>
      <c r="B43" s="106"/>
      <c r="C43" s="106"/>
      <c r="D43" s="108"/>
      <c r="E43" s="108"/>
      <c r="G43" s="106"/>
      <c r="H43" s="60"/>
      <c r="I43" s="108"/>
      <c r="J43" s="108"/>
      <c r="K43" s="48"/>
    </row>
    <row r="44" spans="1:11">
      <c r="A44" s="123"/>
      <c r="B44" s="106"/>
      <c r="C44" s="106"/>
      <c r="D44" s="108"/>
      <c r="E44" s="108"/>
      <c r="G44" s="863" t="s">
        <v>49</v>
      </c>
      <c r="H44" s="863"/>
      <c r="I44" s="699">
        <v>163575033.06</v>
      </c>
      <c r="J44" s="699">
        <v>122485998.75</v>
      </c>
      <c r="K44" s="48"/>
    </row>
    <row r="45" spans="1:11">
      <c r="A45" s="123"/>
      <c r="B45" s="106"/>
      <c r="C45" s="877"/>
      <c r="D45" s="877"/>
      <c r="E45" s="108"/>
      <c r="G45" s="863" t="s">
        <v>50</v>
      </c>
      <c r="H45" s="863"/>
      <c r="I45" s="62">
        <v>0</v>
      </c>
      <c r="J45" s="62">
        <v>0</v>
      </c>
      <c r="K45" s="48"/>
    </row>
    <row r="46" spans="1:11">
      <c r="A46" s="123"/>
      <c r="B46" s="106"/>
      <c r="C46" s="877"/>
      <c r="D46" s="877"/>
      <c r="E46" s="108"/>
      <c r="G46" s="863" t="s">
        <v>51</v>
      </c>
      <c r="H46" s="863"/>
      <c r="I46" s="62">
        <v>0</v>
      </c>
      <c r="J46" s="62">
        <v>0</v>
      </c>
      <c r="K46" s="48"/>
    </row>
    <row r="47" spans="1:11">
      <c r="A47" s="123"/>
      <c r="B47" s="106"/>
      <c r="C47" s="877"/>
      <c r="D47" s="877"/>
      <c r="E47" s="108"/>
      <c r="G47" s="106"/>
      <c r="H47" s="60"/>
      <c r="I47" s="108"/>
      <c r="J47" s="108"/>
      <c r="K47" s="48"/>
    </row>
    <row r="48" spans="1:11">
      <c r="A48" s="123"/>
      <c r="B48" s="106"/>
      <c r="C48" s="877"/>
      <c r="D48" s="877"/>
      <c r="E48" s="108"/>
      <c r="G48" s="867" t="s">
        <v>52</v>
      </c>
      <c r="H48" s="867"/>
      <c r="I48" s="109">
        <f>-I50+I51</f>
        <v>304514.48</v>
      </c>
      <c r="J48" s="109">
        <f>SUM(J50:J54)</f>
        <v>2959658.62</v>
      </c>
      <c r="K48" s="48"/>
    </row>
    <row r="49" spans="1:11">
      <c r="A49" s="123"/>
      <c r="B49" s="106"/>
      <c r="C49" s="877"/>
      <c r="D49" s="877"/>
      <c r="E49" s="108"/>
      <c r="G49" s="59"/>
      <c r="H49" s="60"/>
      <c r="I49" s="114"/>
      <c r="J49" s="114"/>
      <c r="K49" s="48"/>
    </row>
    <row r="50" spans="1:11">
      <c r="A50" s="123"/>
      <c r="B50" s="106"/>
      <c r="C50" s="877"/>
      <c r="D50" s="877"/>
      <c r="E50" s="108"/>
      <c r="G50" s="863" t="s">
        <v>53</v>
      </c>
      <c r="H50" s="863"/>
      <c r="I50" s="699">
        <v>2655144.14</v>
      </c>
      <c r="J50" s="699">
        <v>895986.27</v>
      </c>
      <c r="K50" s="48"/>
    </row>
    <row r="51" spans="1:11">
      <c r="A51" s="123"/>
      <c r="B51" s="106"/>
      <c r="C51" s="877"/>
      <c r="D51" s="877"/>
      <c r="E51" s="108"/>
      <c r="G51" s="863" t="s">
        <v>54</v>
      </c>
      <c r="H51" s="863"/>
      <c r="I51" s="699">
        <v>2959658.62</v>
      </c>
      <c r="J51" s="699">
        <v>2063672.35</v>
      </c>
      <c r="K51" s="48"/>
    </row>
    <row r="52" spans="1:11">
      <c r="A52" s="123"/>
      <c r="B52" s="106"/>
      <c r="C52" s="877"/>
      <c r="D52" s="877"/>
      <c r="E52" s="108"/>
      <c r="G52" s="863" t="s">
        <v>55</v>
      </c>
      <c r="H52" s="863"/>
      <c r="I52" s="62">
        <v>0</v>
      </c>
      <c r="J52" s="62">
        <v>0</v>
      </c>
      <c r="K52" s="48"/>
    </row>
    <row r="53" spans="1:11">
      <c r="A53" s="123"/>
      <c r="B53" s="106"/>
      <c r="C53" s="106"/>
      <c r="D53" s="108"/>
      <c r="E53" s="108"/>
      <c r="G53" s="863" t="s">
        <v>56</v>
      </c>
      <c r="H53" s="863"/>
      <c r="I53" s="62">
        <v>0</v>
      </c>
      <c r="J53" s="62">
        <v>0</v>
      </c>
      <c r="K53" s="48"/>
    </row>
    <row r="54" spans="1:11">
      <c r="A54" s="123"/>
      <c r="B54" s="106"/>
      <c r="C54" s="106"/>
      <c r="D54" s="108"/>
      <c r="E54" s="108"/>
      <c r="G54" s="863" t="s">
        <v>57</v>
      </c>
      <c r="H54" s="863"/>
      <c r="I54" s="699">
        <v>0</v>
      </c>
      <c r="J54" s="62">
        <v>0</v>
      </c>
      <c r="K54" s="48"/>
    </row>
    <row r="55" spans="1:11">
      <c r="A55" s="123"/>
      <c r="B55" s="106"/>
      <c r="C55" s="106"/>
      <c r="D55" s="108"/>
      <c r="E55" s="108"/>
      <c r="G55" s="106"/>
      <c r="H55" s="60"/>
      <c r="I55" s="108"/>
      <c r="J55" s="108"/>
      <c r="K55" s="48"/>
    </row>
    <row r="56" spans="1:11" ht="25.5" customHeight="1">
      <c r="A56" s="123"/>
      <c r="B56" s="106"/>
      <c r="C56" s="106"/>
      <c r="D56" s="108"/>
      <c r="E56" s="108"/>
      <c r="G56" s="867" t="s">
        <v>58</v>
      </c>
      <c r="H56" s="867"/>
      <c r="I56" s="109">
        <f>SUM(I58:I59)</f>
        <v>0</v>
      </c>
      <c r="J56" s="109">
        <f>SUM(J58:J59)</f>
        <v>0</v>
      </c>
      <c r="K56" s="48"/>
    </row>
    <row r="57" spans="1:11">
      <c r="A57" s="123"/>
      <c r="B57" s="106"/>
      <c r="C57" s="106"/>
      <c r="D57" s="108"/>
      <c r="E57" s="108"/>
      <c r="G57" s="106"/>
      <c r="H57" s="60"/>
      <c r="I57" s="108"/>
      <c r="J57" s="108"/>
      <c r="K57" s="48"/>
    </row>
    <row r="58" spans="1:11">
      <c r="A58" s="123"/>
      <c r="B58" s="106"/>
      <c r="C58" s="106"/>
      <c r="D58" s="108"/>
      <c r="E58" s="108"/>
      <c r="G58" s="863" t="s">
        <v>59</v>
      </c>
      <c r="H58" s="863"/>
      <c r="I58" s="62">
        <v>0</v>
      </c>
      <c r="J58" s="62">
        <v>0</v>
      </c>
      <c r="K58" s="48"/>
    </row>
    <row r="59" spans="1:11">
      <c r="A59" s="123"/>
      <c r="B59" s="106"/>
      <c r="C59" s="106"/>
      <c r="D59" s="108"/>
      <c r="E59" s="108"/>
      <c r="G59" s="863" t="s">
        <v>60</v>
      </c>
      <c r="H59" s="863"/>
      <c r="I59" s="62">
        <v>0</v>
      </c>
      <c r="J59" s="62">
        <v>0</v>
      </c>
      <c r="K59" s="48"/>
    </row>
    <row r="60" spans="1:11" ht="9.9499999999999993" customHeight="1">
      <c r="A60" s="123"/>
      <c r="B60" s="106"/>
      <c r="C60" s="106"/>
      <c r="D60" s="108"/>
      <c r="E60" s="108"/>
      <c r="G60" s="106"/>
      <c r="H60" s="115"/>
      <c r="I60" s="108"/>
      <c r="J60" s="108"/>
      <c r="K60" s="48"/>
    </row>
    <row r="61" spans="1:11">
      <c r="A61" s="123"/>
      <c r="B61" s="106"/>
      <c r="C61" s="106"/>
      <c r="D61" s="108"/>
      <c r="E61" s="108"/>
      <c r="G61" s="867" t="s">
        <v>61</v>
      </c>
      <c r="H61" s="867"/>
      <c r="I61" s="109">
        <f>+I42-I48</f>
        <v>163270518.58000001</v>
      </c>
      <c r="J61" s="109">
        <f>+J42-J48</f>
        <v>119526340.13</v>
      </c>
      <c r="K61" s="48"/>
    </row>
    <row r="62" spans="1:11" ht="9.9499999999999993" customHeight="1">
      <c r="A62" s="123"/>
      <c r="B62" s="106"/>
      <c r="C62" s="106"/>
      <c r="D62" s="108"/>
      <c r="E62" s="108"/>
      <c r="G62" s="106"/>
      <c r="H62" s="60"/>
      <c r="I62" s="108"/>
      <c r="J62" s="108"/>
      <c r="K62" s="48"/>
    </row>
    <row r="63" spans="1:11">
      <c r="A63" s="123"/>
      <c r="B63" s="106"/>
      <c r="C63" s="106"/>
      <c r="D63" s="108"/>
      <c r="E63" s="108"/>
      <c r="G63" s="867" t="s">
        <v>180</v>
      </c>
      <c r="H63" s="867"/>
      <c r="I63" s="109">
        <f>I38+I61</f>
        <v>163414508.55000001</v>
      </c>
      <c r="J63" s="109">
        <f>J38+J61</f>
        <v>149179493.51999998</v>
      </c>
      <c r="K63" s="48"/>
    </row>
    <row r="64" spans="1:11" ht="6" customHeight="1">
      <c r="A64" s="262"/>
      <c r="B64" s="116"/>
      <c r="C64" s="116"/>
      <c r="D64" s="116"/>
      <c r="E64" s="116"/>
      <c r="F64" s="117"/>
      <c r="G64" s="116"/>
      <c r="H64" s="116"/>
      <c r="I64" s="703"/>
      <c r="J64" s="703"/>
      <c r="K64" s="75"/>
    </row>
    <row r="65" spans="2:10" ht="6" customHeight="1">
      <c r="B65" s="60"/>
      <c r="C65" s="81"/>
      <c r="D65" s="82"/>
      <c r="E65" s="82"/>
      <c r="G65" s="83"/>
      <c r="H65" s="81"/>
      <c r="I65" s="82"/>
      <c r="J65" s="82"/>
    </row>
    <row r="66" spans="2:10" ht="6" customHeight="1">
      <c r="B66" s="60"/>
      <c r="C66" s="81"/>
      <c r="D66" s="82"/>
      <c r="E66" s="82"/>
      <c r="G66" s="83"/>
      <c r="H66" s="81"/>
      <c r="I66" s="82"/>
      <c r="J66" s="82"/>
    </row>
    <row r="67" spans="2:10" ht="6" customHeight="1">
      <c r="B67" s="60"/>
      <c r="C67" s="81"/>
      <c r="D67" s="82"/>
      <c r="E67" s="82"/>
      <c r="G67" s="83"/>
      <c r="H67" s="81"/>
      <c r="I67" s="82"/>
      <c r="J67" s="82"/>
    </row>
    <row r="68" spans="2:10" ht="15" customHeight="1">
      <c r="B68" s="876" t="s">
        <v>76</v>
      </c>
      <c r="C68" s="876"/>
      <c r="D68" s="876"/>
      <c r="E68" s="876"/>
      <c r="F68" s="876"/>
      <c r="G68" s="876"/>
      <c r="H68" s="876"/>
      <c r="I68" s="876"/>
      <c r="J68" s="876"/>
    </row>
    <row r="69" spans="2:10" ht="9.75" customHeight="1">
      <c r="B69" s="60"/>
      <c r="C69" s="81"/>
      <c r="D69" s="82"/>
      <c r="E69" s="82"/>
      <c r="G69" s="83"/>
      <c r="H69" s="81"/>
      <c r="I69" s="82"/>
      <c r="J69" s="82"/>
    </row>
    <row r="70" spans="2:10" ht="50.1" customHeight="1">
      <c r="B70" s="60"/>
      <c r="C70" s="875"/>
      <c r="D70" s="875"/>
      <c r="E70" s="82"/>
      <c r="G70" s="874"/>
      <c r="H70" s="874"/>
      <c r="I70" s="82"/>
      <c r="J70" s="82"/>
    </row>
    <row r="71" spans="2:10" ht="14.1" customHeight="1">
      <c r="B71" s="85"/>
      <c r="C71" s="873"/>
      <c r="D71" s="873"/>
      <c r="E71" s="82"/>
      <c r="F71" s="82"/>
      <c r="G71" s="873"/>
      <c r="H71" s="873"/>
      <c r="I71" s="86"/>
      <c r="J71" s="82"/>
    </row>
    <row r="72" spans="2:10" ht="14.1" customHeight="1">
      <c r="B72" s="87"/>
      <c r="C72" s="869"/>
      <c r="D72" s="869"/>
      <c r="E72" s="88"/>
      <c r="F72" s="88"/>
      <c r="G72" s="869"/>
      <c r="H72" s="869"/>
      <c r="I72" s="86"/>
      <c r="J72" s="82"/>
    </row>
  </sheetData>
  <sheetProtection formatCells="0" selectLockedCells="1"/>
  <mergeCells count="74">
    <mergeCell ref="A8:A9"/>
    <mergeCell ref="B8:C9"/>
    <mergeCell ref="F8:F9"/>
    <mergeCell ref="G8:H9"/>
    <mergeCell ref="G19:H19"/>
    <mergeCell ref="B12:C12"/>
    <mergeCell ref="B14:C14"/>
    <mergeCell ref="G14:H14"/>
    <mergeCell ref="B16:C16"/>
    <mergeCell ref="G16:H16"/>
    <mergeCell ref="G12:H12"/>
    <mergeCell ref="B31:C31"/>
    <mergeCell ref="G31:H31"/>
    <mergeCell ref="G54:H54"/>
    <mergeCell ref="G56:H56"/>
    <mergeCell ref="B35:C35"/>
    <mergeCell ref="B36:C36"/>
    <mergeCell ref="G36:H36"/>
    <mergeCell ref="G44:H44"/>
    <mergeCell ref="B37:C37"/>
    <mergeCell ref="G38:H38"/>
    <mergeCell ref="B39:C39"/>
    <mergeCell ref="G48:H48"/>
    <mergeCell ref="G50:H50"/>
    <mergeCell ref="G51:H51"/>
    <mergeCell ref="G33:H33"/>
    <mergeCell ref="C45:D52"/>
    <mergeCell ref="G58:H58"/>
    <mergeCell ref="G59:H59"/>
    <mergeCell ref="G45:H45"/>
    <mergeCell ref="G46:H46"/>
    <mergeCell ref="C72:D72"/>
    <mergeCell ref="G71:H71"/>
    <mergeCell ref="G72:H72"/>
    <mergeCell ref="G52:H52"/>
    <mergeCell ref="G53:H53"/>
    <mergeCell ref="C71:D71"/>
    <mergeCell ref="G70:H70"/>
    <mergeCell ref="C70:D70"/>
    <mergeCell ref="B68:J68"/>
    <mergeCell ref="G61:H61"/>
    <mergeCell ref="G63:H63"/>
    <mergeCell ref="B24:C24"/>
    <mergeCell ref="G40:H40"/>
    <mergeCell ref="B41:C41"/>
    <mergeCell ref="G42:H42"/>
    <mergeCell ref="B33:C33"/>
    <mergeCell ref="G25:H25"/>
    <mergeCell ref="B27:C27"/>
    <mergeCell ref="B32:C32"/>
    <mergeCell ref="G32:H32"/>
    <mergeCell ref="B30:C30"/>
    <mergeCell ref="G30:H30"/>
    <mergeCell ref="B29:C29"/>
    <mergeCell ref="G29:H29"/>
    <mergeCell ref="B34:C34"/>
    <mergeCell ref="G34:H34"/>
    <mergeCell ref="G27:H27"/>
    <mergeCell ref="E5:G5"/>
    <mergeCell ref="G23:H23"/>
    <mergeCell ref="C2:I2"/>
    <mergeCell ref="C3:I3"/>
    <mergeCell ref="C4:I4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2" bottom="0.59055118110236227" header="0" footer="0"/>
  <pageSetup scale="59" orientation="landscape" r:id="rId1"/>
  <headerFooter>
    <oddFooter>&amp;CPágina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view="pageLayout" zoomScale="80" zoomScaleNormal="100" zoomScalePageLayoutView="80" workbookViewId="0">
      <selection activeCell="E47" sqref="E47"/>
    </sheetView>
  </sheetViews>
  <sheetFormatPr baseColWidth="10" defaultRowHeight="12.75"/>
  <cols>
    <col min="1" max="1" width="2.140625" style="26" customWidth="1"/>
    <col min="2" max="2" width="34.7109375" style="567" customWidth="1"/>
    <col min="3" max="3" width="37.85546875" style="567" customWidth="1"/>
    <col min="4" max="6" width="5.42578125" style="567" customWidth="1"/>
    <col min="7" max="7" width="8.7109375" style="567" customWidth="1"/>
    <col min="8" max="8" width="7.28515625" style="567" customWidth="1"/>
    <col min="9" max="9" width="6.42578125" style="567" bestFit="1" customWidth="1"/>
    <col min="10" max="10" width="32.28515625" style="567" customWidth="1"/>
    <col min="11" max="13" width="12.7109375" style="567" customWidth="1"/>
    <col min="14" max="14" width="8.140625" style="567" customWidth="1"/>
    <col min="15" max="15" width="11.42578125" style="567" customWidth="1"/>
    <col min="16" max="16" width="9.85546875" style="567" customWidth="1"/>
    <col min="17" max="17" width="13" style="26" customWidth="1"/>
    <col min="18" max="18" width="10.7109375" style="567" customWidth="1"/>
    <col min="19" max="19" width="10.5703125" style="567" bestFit="1" customWidth="1"/>
    <col min="20" max="20" width="11" style="567" bestFit="1" customWidth="1"/>
    <col min="21" max="21" width="9.5703125" style="567" customWidth="1"/>
    <col min="22" max="16384" width="11.42578125" style="567"/>
  </cols>
  <sheetData>
    <row r="1" spans="2:21">
      <c r="B1" s="885" t="s">
        <v>593</v>
      </c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5"/>
      <c r="U1" s="885"/>
    </row>
    <row r="2" spans="2:21"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</row>
    <row r="3" spans="2:21">
      <c r="B3" s="885" t="s">
        <v>1006</v>
      </c>
      <c r="C3" s="885"/>
      <c r="D3" s="885"/>
      <c r="E3" s="885"/>
      <c r="F3" s="885"/>
      <c r="G3" s="885"/>
      <c r="H3" s="885"/>
      <c r="I3" s="885"/>
      <c r="J3" s="885"/>
      <c r="K3" s="885"/>
      <c r="L3" s="885"/>
      <c r="M3" s="885"/>
      <c r="N3" s="885"/>
      <c r="O3" s="885"/>
      <c r="P3" s="885"/>
      <c r="Q3" s="885"/>
      <c r="R3" s="885"/>
      <c r="S3" s="885"/>
      <c r="T3" s="885"/>
      <c r="U3" s="885"/>
    </row>
    <row r="4" spans="2:21" s="26" customFormat="1"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</row>
    <row r="5" spans="2:21" s="26" customFormat="1">
      <c r="D5" s="31" t="s">
        <v>3</v>
      </c>
      <c r="E5" s="281" t="s">
        <v>493</v>
      </c>
      <c r="F5" s="281"/>
      <c r="G5" s="280"/>
      <c r="H5" s="280"/>
      <c r="I5" s="281"/>
      <c r="J5" s="281"/>
      <c r="K5" s="281"/>
      <c r="L5" s="281"/>
      <c r="M5" s="73"/>
      <c r="N5" s="73"/>
      <c r="O5" s="77"/>
      <c r="P5" s="240"/>
    </row>
    <row r="6" spans="2:21" s="26" customFormat="1"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</row>
    <row r="7" spans="2:21" ht="12.75" customHeight="1">
      <c r="B7" s="1106" t="s">
        <v>594</v>
      </c>
      <c r="C7" s="1107"/>
      <c r="D7" s="1108" t="s">
        <v>595</v>
      </c>
      <c r="E7" s="1109"/>
      <c r="F7" s="1109"/>
      <c r="G7" s="1109"/>
      <c r="H7" s="1109"/>
      <c r="I7" s="1110"/>
      <c r="J7" s="1098" t="s">
        <v>596</v>
      </c>
      <c r="K7" s="1098"/>
      <c r="L7" s="1098"/>
      <c r="M7" s="1098"/>
      <c r="N7" s="1098"/>
      <c r="O7" s="1098"/>
      <c r="P7" s="1098"/>
      <c r="Q7" s="1098" t="s">
        <v>597</v>
      </c>
      <c r="R7" s="1098"/>
      <c r="S7" s="1098"/>
      <c r="T7" s="1098"/>
      <c r="U7" s="1098"/>
    </row>
    <row r="8" spans="2:21" ht="12.75" customHeight="1">
      <c r="B8" s="1111" t="s">
        <v>598</v>
      </c>
      <c r="C8" s="1111" t="s">
        <v>599</v>
      </c>
      <c r="D8" s="1112" t="s">
        <v>600</v>
      </c>
      <c r="E8" s="1112" t="s">
        <v>601</v>
      </c>
      <c r="F8" s="1112" t="s">
        <v>602</v>
      </c>
      <c r="G8" s="1112" t="s">
        <v>603</v>
      </c>
      <c r="H8" s="1112" t="s">
        <v>643</v>
      </c>
      <c r="I8" s="1112" t="s">
        <v>447</v>
      </c>
      <c r="J8" s="1098" t="s">
        <v>604</v>
      </c>
      <c r="K8" s="1098" t="s">
        <v>605</v>
      </c>
      <c r="L8" s="1098" t="s">
        <v>606</v>
      </c>
      <c r="M8" s="1098" t="s">
        <v>607</v>
      </c>
      <c r="N8" s="1098" t="s">
        <v>608</v>
      </c>
      <c r="O8" s="1098" t="s">
        <v>609</v>
      </c>
      <c r="P8" s="1098" t="s">
        <v>610</v>
      </c>
      <c r="Q8" s="1098" t="s">
        <v>611</v>
      </c>
      <c r="R8" s="1098" t="s">
        <v>612</v>
      </c>
      <c r="S8" s="1098" t="s">
        <v>613</v>
      </c>
      <c r="T8" s="1098" t="s">
        <v>614</v>
      </c>
      <c r="U8" s="1098"/>
    </row>
    <row r="9" spans="2:21" ht="25.5">
      <c r="B9" s="1111"/>
      <c r="C9" s="1111"/>
      <c r="D9" s="1112"/>
      <c r="E9" s="1112"/>
      <c r="F9" s="1112"/>
      <c r="G9" s="1112"/>
      <c r="H9" s="1112"/>
      <c r="I9" s="1113"/>
      <c r="J9" s="1099"/>
      <c r="K9" s="1099"/>
      <c r="L9" s="1099"/>
      <c r="M9" s="1099"/>
      <c r="N9" s="1099"/>
      <c r="O9" s="1099"/>
      <c r="P9" s="1099"/>
      <c r="Q9" s="1099"/>
      <c r="R9" s="1099"/>
      <c r="S9" s="1099"/>
      <c r="T9" s="828" t="s">
        <v>615</v>
      </c>
      <c r="U9" s="826" t="s">
        <v>616</v>
      </c>
    </row>
    <row r="10" spans="2:21" ht="25.5" customHeight="1">
      <c r="B10" s="775" t="s">
        <v>1007</v>
      </c>
      <c r="C10" s="776" t="s">
        <v>1008</v>
      </c>
      <c r="D10" s="777" t="s">
        <v>617</v>
      </c>
      <c r="E10" s="778" t="s">
        <v>618</v>
      </c>
      <c r="F10" s="778" t="s">
        <v>619</v>
      </c>
      <c r="G10" s="779" t="s">
        <v>620</v>
      </c>
      <c r="H10" s="780" t="s">
        <v>532</v>
      </c>
      <c r="I10" s="829">
        <v>3058</v>
      </c>
      <c r="J10" s="1100" t="s">
        <v>621</v>
      </c>
      <c r="K10" s="1102" t="s">
        <v>622</v>
      </c>
      <c r="L10" s="1102" t="s">
        <v>623</v>
      </c>
      <c r="M10" s="1102" t="s">
        <v>624</v>
      </c>
      <c r="N10" s="1102" t="s">
        <v>625</v>
      </c>
      <c r="O10" s="1102" t="s">
        <v>626</v>
      </c>
      <c r="P10" s="1104" t="s">
        <v>627</v>
      </c>
      <c r="Q10" s="1095">
        <v>1150</v>
      </c>
      <c r="R10" s="1095">
        <v>1150</v>
      </c>
      <c r="S10" s="1095">
        <v>219</v>
      </c>
      <c r="T10" s="1090">
        <f t="shared" ref="T10:T19" si="0">+S10/Q10</f>
        <v>0.19043478260869565</v>
      </c>
      <c r="U10" s="1090">
        <f>+S10/R10</f>
        <v>0.19043478260869565</v>
      </c>
    </row>
    <row r="11" spans="2:21" ht="34.5" customHeight="1">
      <c r="B11" s="775" t="s">
        <v>1007</v>
      </c>
      <c r="C11" s="776" t="s">
        <v>1008</v>
      </c>
      <c r="D11" s="777" t="s">
        <v>617</v>
      </c>
      <c r="E11" s="778" t="s">
        <v>618</v>
      </c>
      <c r="F11" s="778" t="s">
        <v>619</v>
      </c>
      <c r="G11" s="779" t="s">
        <v>620</v>
      </c>
      <c r="H11" s="780" t="s">
        <v>1009</v>
      </c>
      <c r="I11" s="776">
        <v>3058</v>
      </c>
      <c r="J11" s="1101"/>
      <c r="K11" s="1103"/>
      <c r="L11" s="1103"/>
      <c r="M11" s="1103"/>
      <c r="N11" s="1103"/>
      <c r="O11" s="1103"/>
      <c r="P11" s="1105"/>
      <c r="Q11" s="1096"/>
      <c r="R11" s="1096"/>
      <c r="S11" s="1096"/>
      <c r="T11" s="1091"/>
      <c r="U11" s="1091"/>
    </row>
    <row r="12" spans="2:21" ht="36.75" customHeight="1">
      <c r="B12" s="775" t="s">
        <v>1007</v>
      </c>
      <c r="C12" s="776" t="s">
        <v>1008</v>
      </c>
      <c r="D12" s="777" t="s">
        <v>617</v>
      </c>
      <c r="E12" s="778" t="s">
        <v>618</v>
      </c>
      <c r="F12" s="778" t="s">
        <v>619</v>
      </c>
      <c r="G12" s="779" t="s">
        <v>646</v>
      </c>
      <c r="H12" s="780" t="s">
        <v>580</v>
      </c>
      <c r="I12" s="776">
        <v>3058</v>
      </c>
      <c r="J12" s="830" t="s">
        <v>628</v>
      </c>
      <c r="K12" s="781" t="s">
        <v>622</v>
      </c>
      <c r="L12" s="781" t="s">
        <v>623</v>
      </c>
      <c r="M12" s="781" t="s">
        <v>624</v>
      </c>
      <c r="N12" s="781" t="s">
        <v>625</v>
      </c>
      <c r="O12" s="781" t="s">
        <v>626</v>
      </c>
      <c r="P12" s="532" t="s">
        <v>627</v>
      </c>
      <c r="Q12" s="831">
        <v>170</v>
      </c>
      <c r="R12" s="831">
        <v>170</v>
      </c>
      <c r="S12" s="827">
        <v>0</v>
      </c>
      <c r="T12" s="774">
        <f t="shared" si="0"/>
        <v>0</v>
      </c>
      <c r="U12" s="774">
        <f t="shared" ref="U12:U25" si="1">+S12/R12</f>
        <v>0</v>
      </c>
    </row>
    <row r="13" spans="2:21" ht="36.75" customHeight="1">
      <c r="B13" s="775" t="s">
        <v>1007</v>
      </c>
      <c r="C13" s="776" t="s">
        <v>1008</v>
      </c>
      <c r="D13" s="777" t="s">
        <v>617</v>
      </c>
      <c r="E13" s="778" t="s">
        <v>618</v>
      </c>
      <c r="F13" s="778" t="s">
        <v>619</v>
      </c>
      <c r="G13" s="779" t="s">
        <v>646</v>
      </c>
      <c r="H13" s="768" t="s">
        <v>581</v>
      </c>
      <c r="I13" s="776">
        <v>3058</v>
      </c>
      <c r="J13" s="830" t="s">
        <v>647</v>
      </c>
      <c r="K13" s="781" t="s">
        <v>622</v>
      </c>
      <c r="L13" s="781" t="s">
        <v>623</v>
      </c>
      <c r="M13" s="781" t="s">
        <v>624</v>
      </c>
      <c r="N13" s="781" t="s">
        <v>625</v>
      </c>
      <c r="O13" s="781" t="s">
        <v>626</v>
      </c>
      <c r="P13" s="532" t="s">
        <v>627</v>
      </c>
      <c r="Q13" s="831">
        <v>7</v>
      </c>
      <c r="R13" s="831">
        <v>7</v>
      </c>
      <c r="S13" s="827">
        <v>7</v>
      </c>
      <c r="T13" s="774">
        <f t="shared" si="0"/>
        <v>1</v>
      </c>
      <c r="U13" s="774">
        <f t="shared" si="1"/>
        <v>1</v>
      </c>
    </row>
    <row r="14" spans="2:21" ht="32.25" customHeight="1">
      <c r="B14" s="775" t="s">
        <v>1007</v>
      </c>
      <c r="C14" s="776" t="s">
        <v>1008</v>
      </c>
      <c r="D14" s="777" t="s">
        <v>617</v>
      </c>
      <c r="E14" s="778" t="s">
        <v>618</v>
      </c>
      <c r="F14" s="778" t="s">
        <v>619</v>
      </c>
      <c r="G14" s="779" t="s">
        <v>629</v>
      </c>
      <c r="H14" s="780" t="s">
        <v>584</v>
      </c>
      <c r="I14" s="776">
        <v>3058</v>
      </c>
      <c r="J14" s="830" t="s">
        <v>630</v>
      </c>
      <c r="K14" s="781" t="s">
        <v>622</v>
      </c>
      <c r="L14" s="781" t="s">
        <v>623</v>
      </c>
      <c r="M14" s="781" t="s">
        <v>624</v>
      </c>
      <c r="N14" s="781" t="s">
        <v>625</v>
      </c>
      <c r="O14" s="781" t="s">
        <v>626</v>
      </c>
      <c r="P14" s="532" t="s">
        <v>627</v>
      </c>
      <c r="Q14" s="831">
        <v>800</v>
      </c>
      <c r="R14" s="831">
        <v>800</v>
      </c>
      <c r="S14" s="827">
        <v>487</v>
      </c>
      <c r="T14" s="774">
        <f t="shared" si="0"/>
        <v>0.60875000000000001</v>
      </c>
      <c r="U14" s="774">
        <f t="shared" si="1"/>
        <v>0.60875000000000001</v>
      </c>
    </row>
    <row r="15" spans="2:21" ht="51">
      <c r="B15" s="775" t="s">
        <v>1007</v>
      </c>
      <c r="C15" s="776" t="s">
        <v>1008</v>
      </c>
      <c r="D15" s="777" t="s">
        <v>617</v>
      </c>
      <c r="E15" s="778" t="s">
        <v>618</v>
      </c>
      <c r="F15" s="778" t="s">
        <v>619</v>
      </c>
      <c r="G15" s="779" t="s">
        <v>631</v>
      </c>
      <c r="H15" s="780" t="s">
        <v>533</v>
      </c>
      <c r="I15" s="776">
        <v>3058</v>
      </c>
      <c r="J15" s="832" t="s">
        <v>632</v>
      </c>
      <c r="K15" s="781" t="s">
        <v>622</v>
      </c>
      <c r="L15" s="781" t="s">
        <v>623</v>
      </c>
      <c r="M15" s="781" t="s">
        <v>624</v>
      </c>
      <c r="N15" s="781" t="s">
        <v>625</v>
      </c>
      <c r="O15" s="781" t="s">
        <v>626</v>
      </c>
      <c r="P15" s="532" t="s">
        <v>627</v>
      </c>
      <c r="Q15" s="831">
        <v>1260</v>
      </c>
      <c r="R15" s="831">
        <v>1260</v>
      </c>
      <c r="S15" s="827">
        <v>420</v>
      </c>
      <c r="T15" s="774">
        <f t="shared" si="0"/>
        <v>0.33333333333333331</v>
      </c>
      <c r="U15" s="774">
        <f t="shared" si="1"/>
        <v>0.33333333333333331</v>
      </c>
    </row>
    <row r="16" spans="2:21" ht="38.25">
      <c r="B16" s="775" t="s">
        <v>1007</v>
      </c>
      <c r="C16" s="776" t="s">
        <v>1008</v>
      </c>
      <c r="D16" s="777" t="s">
        <v>617</v>
      </c>
      <c r="E16" s="778" t="s">
        <v>618</v>
      </c>
      <c r="F16" s="778" t="s">
        <v>619</v>
      </c>
      <c r="G16" s="779" t="s">
        <v>633</v>
      </c>
      <c r="H16" s="780" t="s">
        <v>548</v>
      </c>
      <c r="I16" s="776">
        <v>3058</v>
      </c>
      <c r="J16" s="833" t="s">
        <v>634</v>
      </c>
      <c r="K16" s="781" t="s">
        <v>622</v>
      </c>
      <c r="L16" s="781" t="s">
        <v>623</v>
      </c>
      <c r="M16" s="781" t="s">
        <v>624</v>
      </c>
      <c r="N16" s="781" t="s">
        <v>625</v>
      </c>
      <c r="O16" s="781" t="s">
        <v>626</v>
      </c>
      <c r="P16" s="532" t="s">
        <v>627</v>
      </c>
      <c r="Q16" s="831">
        <v>2</v>
      </c>
      <c r="R16" s="831">
        <v>2</v>
      </c>
      <c r="S16" s="827">
        <v>0</v>
      </c>
      <c r="T16" s="774">
        <f t="shared" si="0"/>
        <v>0</v>
      </c>
      <c r="U16" s="774">
        <f t="shared" si="1"/>
        <v>0</v>
      </c>
    </row>
    <row r="17" spans="1:21" ht="47.25" customHeight="1">
      <c r="B17" s="775" t="s">
        <v>1007</v>
      </c>
      <c r="C17" s="776" t="s">
        <v>1008</v>
      </c>
      <c r="D17" s="777" t="s">
        <v>617</v>
      </c>
      <c r="E17" s="778" t="s">
        <v>618</v>
      </c>
      <c r="F17" s="778" t="s">
        <v>619</v>
      </c>
      <c r="G17" s="779" t="s">
        <v>635</v>
      </c>
      <c r="H17" s="780" t="s">
        <v>530</v>
      </c>
      <c r="I17" s="776">
        <v>3058</v>
      </c>
      <c r="J17" s="833" t="s">
        <v>774</v>
      </c>
      <c r="K17" s="781" t="s">
        <v>622</v>
      </c>
      <c r="L17" s="781" t="s">
        <v>623</v>
      </c>
      <c r="M17" s="781" t="s">
        <v>624</v>
      </c>
      <c r="N17" s="781" t="s">
        <v>625</v>
      </c>
      <c r="O17" s="781" t="s">
        <v>626</v>
      </c>
      <c r="P17" s="532" t="s">
        <v>627</v>
      </c>
      <c r="Q17" s="831">
        <v>82</v>
      </c>
      <c r="R17" s="831">
        <v>82</v>
      </c>
      <c r="S17" s="827">
        <v>0</v>
      </c>
      <c r="T17" s="774">
        <f t="shared" si="0"/>
        <v>0</v>
      </c>
      <c r="U17" s="774">
        <f t="shared" si="1"/>
        <v>0</v>
      </c>
    </row>
    <row r="18" spans="1:21" ht="51">
      <c r="B18" s="775" t="s">
        <v>1007</v>
      </c>
      <c r="C18" s="776" t="s">
        <v>1008</v>
      </c>
      <c r="D18" s="777" t="s">
        <v>617</v>
      </c>
      <c r="E18" s="778" t="s">
        <v>618</v>
      </c>
      <c r="F18" s="778" t="s">
        <v>619</v>
      </c>
      <c r="G18" s="779" t="s">
        <v>636</v>
      </c>
      <c r="H18" s="780" t="s">
        <v>531</v>
      </c>
      <c r="I18" s="776">
        <v>3058</v>
      </c>
      <c r="J18" s="833" t="s">
        <v>637</v>
      </c>
      <c r="K18" s="781" t="s">
        <v>622</v>
      </c>
      <c r="L18" s="781" t="s">
        <v>623</v>
      </c>
      <c r="M18" s="781" t="s">
        <v>624</v>
      </c>
      <c r="N18" s="781" t="s">
        <v>625</v>
      </c>
      <c r="O18" s="781" t="s">
        <v>626</v>
      </c>
      <c r="P18" s="532" t="s">
        <v>627</v>
      </c>
      <c r="Q18" s="831">
        <v>1590</v>
      </c>
      <c r="R18" s="831">
        <v>1590</v>
      </c>
      <c r="S18" s="827">
        <v>620</v>
      </c>
      <c r="T18" s="774">
        <f t="shared" si="0"/>
        <v>0.38993710691823902</v>
      </c>
      <c r="U18" s="774">
        <f t="shared" si="1"/>
        <v>0.38993710691823902</v>
      </c>
    </row>
    <row r="19" spans="1:21" ht="27.75" customHeight="1">
      <c r="B19" s="775" t="s">
        <v>1007</v>
      </c>
      <c r="C19" s="776" t="s">
        <v>1008</v>
      </c>
      <c r="D19" s="777" t="s">
        <v>617</v>
      </c>
      <c r="E19" s="778" t="s">
        <v>618</v>
      </c>
      <c r="F19" s="778" t="s">
        <v>619</v>
      </c>
      <c r="G19" s="779" t="s">
        <v>638</v>
      </c>
      <c r="H19" s="780" t="s">
        <v>583</v>
      </c>
      <c r="I19" s="776">
        <v>3058</v>
      </c>
      <c r="J19" s="833" t="s">
        <v>639</v>
      </c>
      <c r="K19" s="781" t="s">
        <v>622</v>
      </c>
      <c r="L19" s="781" t="s">
        <v>623</v>
      </c>
      <c r="M19" s="781" t="s">
        <v>624</v>
      </c>
      <c r="N19" s="781" t="s">
        <v>625</v>
      </c>
      <c r="O19" s="781" t="s">
        <v>626</v>
      </c>
      <c r="P19" s="1092" t="s">
        <v>627</v>
      </c>
      <c r="Q19" s="1093">
        <v>1650</v>
      </c>
      <c r="R19" s="1093">
        <v>1650</v>
      </c>
      <c r="S19" s="1094">
        <v>1420</v>
      </c>
      <c r="T19" s="1097">
        <f t="shared" si="0"/>
        <v>0.8606060606060606</v>
      </c>
      <c r="U19" s="1097">
        <f t="shared" si="1"/>
        <v>0.8606060606060606</v>
      </c>
    </row>
    <row r="20" spans="1:21" ht="27.75" customHeight="1">
      <c r="B20" s="775" t="s">
        <v>1007</v>
      </c>
      <c r="C20" s="776" t="s">
        <v>1008</v>
      </c>
      <c r="D20" s="777" t="s">
        <v>617</v>
      </c>
      <c r="E20" s="778" t="s">
        <v>618</v>
      </c>
      <c r="F20" s="778" t="s">
        <v>619</v>
      </c>
      <c r="G20" s="779" t="s">
        <v>638</v>
      </c>
      <c r="H20" s="780" t="s">
        <v>644</v>
      </c>
      <c r="I20" s="776">
        <v>3058</v>
      </c>
      <c r="J20" s="833" t="s">
        <v>639</v>
      </c>
      <c r="K20" s="781" t="s">
        <v>622</v>
      </c>
      <c r="L20" s="781" t="s">
        <v>623</v>
      </c>
      <c r="M20" s="781" t="s">
        <v>624</v>
      </c>
      <c r="N20" s="781" t="s">
        <v>625</v>
      </c>
      <c r="O20" s="781" t="s">
        <v>626</v>
      </c>
      <c r="P20" s="1092"/>
      <c r="Q20" s="1093"/>
      <c r="R20" s="1093"/>
      <c r="S20" s="1094"/>
      <c r="T20" s="1097"/>
      <c r="U20" s="1097"/>
    </row>
    <row r="21" spans="1:21" ht="27.75" customHeight="1">
      <c r="B21" s="775" t="s">
        <v>1007</v>
      </c>
      <c r="C21" s="776" t="s">
        <v>1008</v>
      </c>
      <c r="D21" s="777" t="s">
        <v>617</v>
      </c>
      <c r="E21" s="778" t="s">
        <v>618</v>
      </c>
      <c r="F21" s="778" t="s">
        <v>619</v>
      </c>
      <c r="G21" s="779" t="s">
        <v>638</v>
      </c>
      <c r="H21" s="780" t="s">
        <v>653</v>
      </c>
      <c r="I21" s="776">
        <v>3058</v>
      </c>
      <c r="J21" s="833" t="s">
        <v>639</v>
      </c>
      <c r="K21" s="781" t="s">
        <v>622</v>
      </c>
      <c r="L21" s="781" t="s">
        <v>623</v>
      </c>
      <c r="M21" s="781" t="s">
        <v>624</v>
      </c>
      <c r="N21" s="781" t="s">
        <v>625</v>
      </c>
      <c r="O21" s="781" t="s">
        <v>626</v>
      </c>
      <c r="P21" s="1092"/>
      <c r="Q21" s="1093"/>
      <c r="R21" s="1093"/>
      <c r="S21" s="1094"/>
      <c r="T21" s="1097"/>
      <c r="U21" s="1097"/>
    </row>
    <row r="22" spans="1:21" ht="45.75" customHeight="1">
      <c r="B22" s="775" t="s">
        <v>1007</v>
      </c>
      <c r="C22" s="776" t="s">
        <v>1008</v>
      </c>
      <c r="D22" s="777" t="s">
        <v>617</v>
      </c>
      <c r="E22" s="778" t="s">
        <v>618</v>
      </c>
      <c r="F22" s="778" t="s">
        <v>619</v>
      </c>
      <c r="G22" s="779" t="s">
        <v>946</v>
      </c>
      <c r="H22" s="780" t="s">
        <v>654</v>
      </c>
      <c r="I22" s="776">
        <v>3058</v>
      </c>
      <c r="J22" s="833" t="s">
        <v>639</v>
      </c>
      <c r="K22" s="781" t="s">
        <v>622</v>
      </c>
      <c r="L22" s="781" t="s">
        <v>623</v>
      </c>
      <c r="M22" s="781" t="s">
        <v>624</v>
      </c>
      <c r="N22" s="781" t="s">
        <v>625</v>
      </c>
      <c r="O22" s="781" t="s">
        <v>626</v>
      </c>
      <c r="P22" s="1092"/>
      <c r="Q22" s="1093"/>
      <c r="R22" s="1093"/>
      <c r="S22" s="1094"/>
      <c r="T22" s="1097"/>
      <c r="U22" s="1097"/>
    </row>
    <row r="23" spans="1:21" ht="57.75" customHeight="1">
      <c r="B23" s="775" t="s">
        <v>1007</v>
      </c>
      <c r="C23" s="776" t="s">
        <v>1008</v>
      </c>
      <c r="D23" s="777" t="s">
        <v>617</v>
      </c>
      <c r="E23" s="778" t="s">
        <v>618</v>
      </c>
      <c r="F23" s="778" t="s">
        <v>619</v>
      </c>
      <c r="G23" s="779" t="s">
        <v>947</v>
      </c>
      <c r="H23" s="773" t="s">
        <v>529</v>
      </c>
      <c r="I23" s="776">
        <v>3058</v>
      </c>
      <c r="J23" s="833" t="s">
        <v>640</v>
      </c>
      <c r="K23" s="781" t="s">
        <v>622</v>
      </c>
      <c r="L23" s="781" t="s">
        <v>623</v>
      </c>
      <c r="M23" s="781" t="s">
        <v>624</v>
      </c>
      <c r="N23" s="781" t="s">
        <v>625</v>
      </c>
      <c r="O23" s="781" t="s">
        <v>626</v>
      </c>
      <c r="P23" s="532" t="s">
        <v>627</v>
      </c>
      <c r="Q23" s="831">
        <v>1</v>
      </c>
      <c r="R23" s="831">
        <v>1</v>
      </c>
      <c r="S23" s="827">
        <v>0.3</v>
      </c>
      <c r="T23" s="774">
        <f>+S23/Q23</f>
        <v>0.3</v>
      </c>
      <c r="U23" s="774">
        <f t="shared" si="1"/>
        <v>0.3</v>
      </c>
    </row>
    <row r="24" spans="1:21" ht="33.75" customHeight="1">
      <c r="B24" s="790"/>
      <c r="C24" s="791"/>
      <c r="D24" s="792"/>
      <c r="E24" s="793"/>
      <c r="F24" s="794"/>
      <c r="G24" s="795"/>
      <c r="H24" s="768" t="s">
        <v>546</v>
      </c>
      <c r="I24" s="555">
        <v>3058</v>
      </c>
      <c r="J24" s="834" t="s">
        <v>895</v>
      </c>
      <c r="K24" s="782" t="s">
        <v>129</v>
      </c>
      <c r="L24" s="782"/>
      <c r="M24" s="782"/>
      <c r="N24" s="782"/>
      <c r="O24" s="782"/>
      <c r="P24" s="782" t="s">
        <v>129</v>
      </c>
      <c r="Q24" s="831">
        <v>7</v>
      </c>
      <c r="R24" s="831">
        <v>7</v>
      </c>
      <c r="S24" s="827">
        <v>5.41</v>
      </c>
      <c r="T24" s="774">
        <f>+S24/Q24</f>
        <v>0.77285714285714291</v>
      </c>
      <c r="U24" s="774">
        <f t="shared" si="1"/>
        <v>0.77285714285714291</v>
      </c>
    </row>
    <row r="25" spans="1:21" ht="27.75" customHeight="1">
      <c r="B25" s="790"/>
      <c r="C25" s="791"/>
      <c r="D25" s="792"/>
      <c r="E25" s="793"/>
      <c r="F25" s="794"/>
      <c r="G25" s="795"/>
      <c r="H25" s="768" t="s">
        <v>926</v>
      </c>
      <c r="I25" s="555">
        <v>3058</v>
      </c>
      <c r="J25" s="834" t="s">
        <v>895</v>
      </c>
      <c r="K25" s="782"/>
      <c r="L25" s="782"/>
      <c r="M25" s="782"/>
      <c r="N25" s="782"/>
      <c r="O25" s="782"/>
      <c r="P25" s="782"/>
      <c r="Q25" s="831">
        <v>1</v>
      </c>
      <c r="R25" s="831">
        <v>1</v>
      </c>
      <c r="S25" s="827">
        <v>0.2</v>
      </c>
      <c r="T25" s="774">
        <f>+S25/Q25</f>
        <v>0.2</v>
      </c>
      <c r="U25" s="774">
        <f t="shared" si="1"/>
        <v>0.2</v>
      </c>
    </row>
    <row r="26" spans="1:21" ht="24.75" customHeight="1">
      <c r="B26" s="556"/>
      <c r="C26" s="556"/>
      <c r="D26" s="556"/>
      <c r="E26" s="456"/>
      <c r="F26" s="437"/>
      <c r="G26" s="457"/>
      <c r="H26" s="835" t="s">
        <v>578</v>
      </c>
      <c r="I26" s="555">
        <v>3058</v>
      </c>
      <c r="J26" s="834" t="s">
        <v>896</v>
      </c>
      <c r="K26" s="456"/>
      <c r="L26" s="456"/>
      <c r="M26" s="456"/>
      <c r="N26" s="456"/>
      <c r="O26" s="456"/>
      <c r="P26" s="456"/>
      <c r="Q26" s="831"/>
      <c r="R26" s="831"/>
      <c r="S26" s="783"/>
      <c r="T26" s="784"/>
      <c r="U26" s="774" t="s">
        <v>129</v>
      </c>
    </row>
    <row r="27" spans="1:21" ht="22.5" customHeight="1">
      <c r="B27" s="556"/>
      <c r="C27" s="556"/>
      <c r="D27" s="556"/>
      <c r="E27" s="456"/>
      <c r="F27" s="456"/>
      <c r="G27" s="457"/>
      <c r="H27" s="835" t="s">
        <v>579</v>
      </c>
      <c r="I27" s="555">
        <v>3058</v>
      </c>
      <c r="J27" s="834" t="s">
        <v>586</v>
      </c>
      <c r="K27" s="456"/>
      <c r="L27" s="456"/>
      <c r="M27" s="456"/>
      <c r="N27" s="456"/>
      <c r="O27" s="456"/>
      <c r="P27" s="456"/>
      <c r="Q27" s="831"/>
      <c r="R27" s="831"/>
      <c r="S27" s="783"/>
      <c r="T27" s="784"/>
      <c r="U27" s="774" t="s">
        <v>129</v>
      </c>
    </row>
    <row r="28" spans="1:21">
      <c r="B28" s="556"/>
      <c r="C28" s="556"/>
      <c r="D28" s="556"/>
      <c r="E28" s="458"/>
      <c r="F28" s="458"/>
      <c r="G28" s="458"/>
      <c r="H28" s="836"/>
      <c r="I28" s="459"/>
      <c r="J28" s="458"/>
      <c r="K28" s="458"/>
      <c r="L28" s="458"/>
      <c r="M28" s="458"/>
      <c r="N28" s="458"/>
      <c r="O28" s="458"/>
      <c r="P28" s="458"/>
      <c r="Q28" s="48"/>
      <c r="R28" s="48"/>
      <c r="S28" s="274"/>
      <c r="T28" s="785"/>
      <c r="U28" s="774" t="s">
        <v>129</v>
      </c>
    </row>
    <row r="29" spans="1:21">
      <c r="B29" s="556"/>
      <c r="C29" s="556"/>
      <c r="D29" s="556"/>
      <c r="E29" s="456"/>
      <c r="F29" s="456"/>
      <c r="G29" s="457"/>
      <c r="H29" s="565"/>
      <c r="I29" s="457"/>
      <c r="J29" s="456"/>
      <c r="K29" s="456"/>
      <c r="L29" s="456"/>
      <c r="M29" s="456"/>
      <c r="N29" s="456"/>
      <c r="O29" s="456"/>
      <c r="P29" s="456"/>
      <c r="Q29" s="48"/>
      <c r="R29" s="48"/>
      <c r="S29" s="274"/>
      <c r="T29" s="785"/>
      <c r="U29" s="774" t="s">
        <v>129</v>
      </c>
    </row>
    <row r="30" spans="1:21">
      <c r="B30" s="557"/>
      <c r="C30" s="558"/>
      <c r="D30" s="558"/>
      <c r="E30" s="463"/>
      <c r="F30" s="463"/>
      <c r="G30" s="464"/>
      <c r="H30" s="837"/>
      <c r="I30" s="464"/>
      <c r="J30" s="463"/>
      <c r="K30" s="463"/>
      <c r="L30" s="463"/>
      <c r="M30" s="463"/>
      <c r="N30" s="463"/>
      <c r="O30" s="463"/>
      <c r="P30" s="463"/>
      <c r="Q30" s="75"/>
      <c r="R30" s="75"/>
      <c r="S30" s="276"/>
      <c r="T30" s="276"/>
      <c r="U30" s="774" t="s">
        <v>129</v>
      </c>
    </row>
    <row r="31" spans="1:21" s="373" customFormat="1">
      <c r="A31" s="298"/>
      <c r="B31" s="401"/>
      <c r="C31" s="1086" t="s">
        <v>218</v>
      </c>
      <c r="D31" s="1087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559"/>
      <c r="R31" s="560"/>
      <c r="S31" s="561"/>
      <c r="T31" s="562"/>
      <c r="U31" s="563"/>
    </row>
    <row r="32" spans="1:2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2:16">
      <c r="B33" s="16" t="s">
        <v>76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6" s="825" customFormat="1"/>
    <row r="35" spans="2:16" s="825" customFormat="1"/>
    <row r="36" spans="2:16" s="825" customFormat="1">
      <c r="D36" s="873"/>
      <c r="E36" s="873"/>
      <c r="F36" s="873"/>
      <c r="G36" s="873"/>
      <c r="H36" s="873"/>
      <c r="I36" s="873"/>
      <c r="J36" s="873"/>
      <c r="K36" s="873"/>
    </row>
    <row r="37" spans="2:16" s="825" customFormat="1" ht="12.75" customHeight="1">
      <c r="D37" s="869"/>
      <c r="E37" s="869"/>
      <c r="F37" s="869"/>
      <c r="G37" s="869"/>
      <c r="H37" s="869"/>
      <c r="I37" s="869"/>
      <c r="J37" s="869"/>
      <c r="K37" s="869"/>
    </row>
    <row r="38" spans="2:16">
      <c r="D38" s="825"/>
      <c r="E38" s="273"/>
      <c r="F38" s="273"/>
      <c r="G38" s="273"/>
      <c r="H38" s="273"/>
      <c r="I38" s="896"/>
      <c r="J38" s="896"/>
      <c r="K38" s="896"/>
      <c r="L38" s="896"/>
      <c r="M38" s="896"/>
      <c r="N38" s="896"/>
      <c r="O38" s="896"/>
      <c r="P38" s="896"/>
    </row>
  </sheetData>
  <mergeCells count="47">
    <mergeCell ref="G8:G9"/>
    <mergeCell ref="I8:I9"/>
    <mergeCell ref="J8:J9"/>
    <mergeCell ref="D36:K36"/>
    <mergeCell ref="T8:U8"/>
    <mergeCell ref="N8:N9"/>
    <mergeCell ref="O8:O9"/>
    <mergeCell ref="P8:P9"/>
    <mergeCell ref="Q8:Q9"/>
    <mergeCell ref="R8:R9"/>
    <mergeCell ref="S8:S9"/>
    <mergeCell ref="H8:H9"/>
    <mergeCell ref="L8:L9"/>
    <mergeCell ref="B8:B9"/>
    <mergeCell ref="C8:C9"/>
    <mergeCell ref="D8:D9"/>
    <mergeCell ref="E8:E9"/>
    <mergeCell ref="F8:F9"/>
    <mergeCell ref="B1:U2"/>
    <mergeCell ref="B3:U3"/>
    <mergeCell ref="B7:C7"/>
    <mergeCell ref="D7:I7"/>
    <mergeCell ref="J7:P7"/>
    <mergeCell ref="Q7:U7"/>
    <mergeCell ref="K8:K9"/>
    <mergeCell ref="T19:T22"/>
    <mergeCell ref="J10:J11"/>
    <mergeCell ref="K10:K11"/>
    <mergeCell ref="L10:L11"/>
    <mergeCell ref="M10:M11"/>
    <mergeCell ref="N10:N11"/>
    <mergeCell ref="O10:O11"/>
    <mergeCell ref="P10:P11"/>
    <mergeCell ref="M8:M9"/>
    <mergeCell ref="C31:D31"/>
    <mergeCell ref="D37:K37"/>
    <mergeCell ref="I38:P38"/>
    <mergeCell ref="S10:S11"/>
    <mergeCell ref="T10:T11"/>
    <mergeCell ref="U10:U11"/>
    <mergeCell ref="P19:P22"/>
    <mergeCell ref="Q19:Q22"/>
    <mergeCell ref="R19:R22"/>
    <mergeCell ref="S19:S22"/>
    <mergeCell ref="Q10:Q11"/>
    <mergeCell ref="U19:U22"/>
    <mergeCell ref="R10:R11"/>
  </mergeCells>
  <dataValidations count="15">
    <dataValidation allowBlank="1" showInputMessage="1" showErrorMessage="1" prompt="Nivel cuantificable anual de las metas aprobadas y modificadas." sqref="Q7:U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Unidad responsable del programa." sqref="I8:I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Indicar si el indicador es estratégico o de gestión." sqref="L8:L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Señalar la dimensión bajo la cual se mide el objetivo. Ej: eficiencia, eficacia, economía, calidad." sqref="M8:M9"/>
  </dataValidation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P40"/>
  <sheetViews>
    <sheetView showGridLines="0" showWhiteSpace="0" view="pageLayout" zoomScaleNormal="85" workbookViewId="0">
      <selection activeCell="G19" sqref="G19"/>
    </sheetView>
  </sheetViews>
  <sheetFormatPr baseColWidth="10" defaultRowHeight="12.75"/>
  <cols>
    <col min="1" max="1" width="2.140625" style="26" customWidth="1"/>
    <col min="2" max="3" width="3.7109375" style="268" customWidth="1"/>
    <col min="4" max="4" width="21.7109375" style="268" customWidth="1"/>
    <col min="5" max="5" width="13.5703125" style="268" customWidth="1"/>
    <col min="6" max="6" width="22.28515625" style="268" customWidth="1"/>
    <col min="7" max="7" width="7.42578125" style="268" customWidth="1"/>
    <col min="8" max="8" width="13.7109375" style="268" customWidth="1"/>
    <col min="9" max="9" width="15.42578125" style="268" customWidth="1"/>
    <col min="10" max="10" width="14.5703125" style="268" customWidth="1"/>
    <col min="11" max="11" width="14.85546875" style="268" customWidth="1"/>
    <col min="12" max="12" width="14" style="268" customWidth="1"/>
    <col min="13" max="13" width="13.5703125" style="268" customWidth="1"/>
    <col min="14" max="14" width="14.85546875" style="268" customWidth="1"/>
    <col min="15" max="15" width="12.85546875" style="26" customWidth="1"/>
    <col min="16" max="16" width="11.140625" style="268" customWidth="1"/>
    <col min="17" max="17" width="7.140625" style="268" customWidth="1"/>
    <col min="18" max="16384" width="11.42578125" style="268"/>
  </cols>
  <sheetData>
    <row r="1" spans="2:16" ht="6" customHeight="1"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</row>
    <row r="2" spans="2:16" ht="13.5" customHeight="1">
      <c r="B2" s="885" t="s">
        <v>448</v>
      </c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</row>
    <row r="3" spans="2:16" ht="20.25" customHeight="1">
      <c r="B3" s="885" t="s">
        <v>994</v>
      </c>
      <c r="C3" s="885"/>
      <c r="D3" s="885"/>
      <c r="E3" s="885"/>
      <c r="F3" s="885"/>
      <c r="G3" s="885"/>
      <c r="H3" s="885"/>
      <c r="I3" s="885"/>
      <c r="J3" s="885"/>
      <c r="K3" s="885"/>
      <c r="L3" s="885"/>
      <c r="M3" s="885"/>
      <c r="N3" s="885"/>
    </row>
    <row r="4" spans="2:16" s="26" customFormat="1" ht="8.25" customHeight="1"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6" s="26" customFormat="1" ht="24" customHeight="1">
      <c r="D5" s="31" t="s">
        <v>3</v>
      </c>
      <c r="E5" s="281" t="s">
        <v>493</v>
      </c>
      <c r="F5" s="281"/>
      <c r="G5" s="280"/>
      <c r="H5" s="281"/>
      <c r="I5" s="281"/>
      <c r="J5" s="281"/>
      <c r="K5" s="73"/>
      <c r="L5" s="73"/>
      <c r="M5" s="77"/>
      <c r="N5" s="240"/>
    </row>
    <row r="6" spans="2:16" s="26" customFormat="1" ht="8.25" customHeight="1"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6" ht="15" customHeight="1">
      <c r="B7" s="1041" t="s">
        <v>449</v>
      </c>
      <c r="C7" s="1088"/>
      <c r="D7" s="1042"/>
      <c r="E7" s="1114" t="s">
        <v>450</v>
      </c>
      <c r="F7" s="466"/>
      <c r="G7" s="1114" t="s">
        <v>447</v>
      </c>
      <c r="H7" s="1117" t="s">
        <v>212</v>
      </c>
      <c r="I7" s="1118"/>
      <c r="J7" s="1118"/>
      <c r="K7" s="1118"/>
      <c r="L7" s="1118"/>
      <c r="M7" s="1119"/>
      <c r="N7" s="1035" t="s">
        <v>213</v>
      </c>
      <c r="O7" s="1120" t="s">
        <v>455</v>
      </c>
      <c r="P7" s="1121"/>
    </row>
    <row r="8" spans="2:16" ht="38.25">
      <c r="B8" s="1043"/>
      <c r="C8" s="976"/>
      <c r="D8" s="1044"/>
      <c r="E8" s="1115"/>
      <c r="F8" s="467" t="s">
        <v>451</v>
      </c>
      <c r="G8" s="1115"/>
      <c r="H8" s="374" t="s">
        <v>214</v>
      </c>
      <c r="I8" s="374" t="s">
        <v>215</v>
      </c>
      <c r="J8" s="374" t="s">
        <v>197</v>
      </c>
      <c r="K8" s="374" t="s">
        <v>198</v>
      </c>
      <c r="L8" s="706" t="s">
        <v>216</v>
      </c>
      <c r="M8" s="374" t="s">
        <v>392</v>
      </c>
      <c r="N8" s="1035"/>
      <c r="O8" s="468" t="s">
        <v>456</v>
      </c>
      <c r="P8" s="468" t="s">
        <v>457</v>
      </c>
    </row>
    <row r="9" spans="2:16" ht="15.75" customHeight="1">
      <c r="B9" s="1045"/>
      <c r="C9" s="1089"/>
      <c r="D9" s="1046"/>
      <c r="E9" s="1116"/>
      <c r="F9" s="469"/>
      <c r="G9" s="1116"/>
      <c r="H9" s="374">
        <v>1</v>
      </c>
      <c r="I9" s="374">
        <v>2</v>
      </c>
      <c r="J9" s="374" t="s">
        <v>217</v>
      </c>
      <c r="K9" s="374">
        <v>5</v>
      </c>
      <c r="L9" s="374">
        <v>6</v>
      </c>
      <c r="M9" s="374">
        <v>7</v>
      </c>
      <c r="N9" s="374" t="s">
        <v>928</v>
      </c>
      <c r="O9" s="301" t="s">
        <v>458</v>
      </c>
      <c r="P9" s="301" t="s">
        <v>459</v>
      </c>
    </row>
    <row r="10" spans="2:16" ht="15" customHeight="1">
      <c r="B10" s="1084"/>
      <c r="C10" s="1071"/>
      <c r="D10" s="1085"/>
      <c r="E10" s="456"/>
      <c r="F10" s="456"/>
      <c r="G10" s="457"/>
      <c r="H10" s="457"/>
      <c r="I10" s="457"/>
      <c r="J10" s="457"/>
      <c r="K10" s="612"/>
      <c r="L10" s="612"/>
      <c r="M10" s="456"/>
      <c r="N10" s="457"/>
      <c r="O10" s="323"/>
      <c r="P10" s="470"/>
    </row>
    <row r="11" spans="2:16">
      <c r="B11" s="375"/>
      <c r="C11" s="1082"/>
      <c r="D11" s="1083"/>
      <c r="E11" s="458"/>
      <c r="F11" s="458"/>
      <c r="G11" s="474"/>
      <c r="H11" s="471">
        <f t="shared" ref="H11:M11" si="0">SUM(H13:H29)</f>
        <v>20631070.600000005</v>
      </c>
      <c r="I11" s="471">
        <f t="shared" si="0"/>
        <v>78249655.159999996</v>
      </c>
      <c r="J11" s="471">
        <f t="shared" si="0"/>
        <v>98880725.75999999</v>
      </c>
      <c r="K11" s="471">
        <f t="shared" si="0"/>
        <v>11408651.239999998</v>
      </c>
      <c r="L11" s="471">
        <f t="shared" si="0"/>
        <v>9577019.5299999993</v>
      </c>
      <c r="M11" s="471">
        <f t="shared" si="0"/>
        <v>28369987.34</v>
      </c>
      <c r="N11" s="535">
        <f>+J11-M11</f>
        <v>70510738.419999987</v>
      </c>
      <c r="O11" s="472">
        <f>K11/H11</f>
        <v>0.55298396584421539</v>
      </c>
      <c r="P11" s="473">
        <f>K11/J11</f>
        <v>0.11537790759839989</v>
      </c>
    </row>
    <row r="12" spans="2:16">
      <c r="B12" s="375"/>
      <c r="C12" s="448"/>
      <c r="D12" s="376" t="s">
        <v>454</v>
      </c>
      <c r="E12" s="456"/>
      <c r="F12" s="456"/>
      <c r="G12" s="565"/>
      <c r="H12" s="379"/>
      <c r="I12" s="379"/>
      <c r="J12" s="544"/>
      <c r="K12" s="379"/>
      <c r="L12" s="379"/>
      <c r="M12" s="544"/>
      <c r="N12" s="379">
        <f>+J12-K12</f>
        <v>0</v>
      </c>
      <c r="O12" s="472"/>
      <c r="P12" s="473"/>
    </row>
    <row r="13" spans="2:16">
      <c r="B13" s="490"/>
      <c r="C13" s="448"/>
      <c r="D13" s="376"/>
      <c r="E13" s="470" t="s">
        <v>578</v>
      </c>
      <c r="F13" s="274" t="s">
        <v>585</v>
      </c>
      <c r="G13" s="566" t="s">
        <v>592</v>
      </c>
      <c r="H13" s="577">
        <v>3414797.45</v>
      </c>
      <c r="I13" s="577">
        <v>3470568.17</v>
      </c>
      <c r="J13" s="544">
        <f t="shared" ref="J13:J29" si="1">+H13+I13</f>
        <v>6885365.6200000001</v>
      </c>
      <c r="K13" s="577">
        <v>182079.35999999999</v>
      </c>
      <c r="L13" s="577">
        <v>947055.83</v>
      </c>
      <c r="M13" s="685">
        <v>1235170.6299999999</v>
      </c>
      <c r="N13" s="505">
        <f>+J13-M13</f>
        <v>5650194.9900000002</v>
      </c>
      <c r="O13" s="472">
        <f t="shared" ref="O13:O25" si="2">K13/H13</f>
        <v>5.332069109984839E-2</v>
      </c>
      <c r="P13" s="473">
        <f t="shared" ref="P13:P21" si="3">K13/J13</f>
        <v>2.6444399622165597E-2</v>
      </c>
    </row>
    <row r="14" spans="2:16">
      <c r="B14" s="490"/>
      <c r="C14" s="1082"/>
      <c r="D14" s="1083"/>
      <c r="E14" s="470" t="s">
        <v>579</v>
      </c>
      <c r="F14" s="274" t="s">
        <v>586</v>
      </c>
      <c r="G14" s="566" t="s">
        <v>592</v>
      </c>
      <c r="H14" s="577">
        <v>1324695.1100000001</v>
      </c>
      <c r="I14" s="577">
        <v>1001614.47</v>
      </c>
      <c r="J14" s="544">
        <f t="shared" si="1"/>
        <v>2326309.58</v>
      </c>
      <c r="K14" s="577">
        <v>33255.18</v>
      </c>
      <c r="L14" s="577">
        <v>352407.4</v>
      </c>
      <c r="M14" s="685">
        <v>410594.46</v>
      </c>
      <c r="N14" s="505">
        <f t="shared" ref="N14:N29" si="4">+J14-M14</f>
        <v>1915715.12</v>
      </c>
      <c r="O14" s="472">
        <f t="shared" si="2"/>
        <v>2.5104025635000644E-2</v>
      </c>
      <c r="P14" s="473">
        <f t="shared" si="3"/>
        <v>1.4295251279496515E-2</v>
      </c>
    </row>
    <row r="15" spans="2:16">
      <c r="B15" s="490"/>
      <c r="C15" s="448"/>
      <c r="D15" s="376"/>
      <c r="E15" s="470" t="s">
        <v>529</v>
      </c>
      <c r="F15" s="274" t="s">
        <v>534</v>
      </c>
      <c r="G15" s="566" t="s">
        <v>592</v>
      </c>
      <c r="H15" s="577">
        <v>1403445.05</v>
      </c>
      <c r="I15" s="577">
        <v>897566.6</v>
      </c>
      <c r="J15" s="544">
        <f t="shared" si="1"/>
        <v>2301011.65</v>
      </c>
      <c r="K15" s="577">
        <v>11326.03</v>
      </c>
      <c r="L15" s="577">
        <v>118835.31</v>
      </c>
      <c r="M15" s="685">
        <v>163034.14000000001</v>
      </c>
      <c r="N15" s="505">
        <f t="shared" si="4"/>
        <v>2137977.5099999998</v>
      </c>
      <c r="O15" s="472">
        <f t="shared" si="2"/>
        <v>8.0701627755215641E-3</v>
      </c>
      <c r="P15" s="473">
        <f t="shared" si="3"/>
        <v>4.9221958524199565E-3</v>
      </c>
    </row>
    <row r="16" spans="2:16">
      <c r="B16" s="490"/>
      <c r="C16" s="448"/>
      <c r="D16" s="376"/>
      <c r="E16" s="470" t="s">
        <v>548</v>
      </c>
      <c r="F16" s="274" t="s">
        <v>587</v>
      </c>
      <c r="G16" s="566" t="s">
        <v>592</v>
      </c>
      <c r="H16" s="577">
        <v>373387.02</v>
      </c>
      <c r="I16" s="577">
        <v>373387.02</v>
      </c>
      <c r="J16" s="544">
        <f t="shared" si="1"/>
        <v>746774.04</v>
      </c>
      <c r="K16" s="577">
        <v>2489.7600000000002</v>
      </c>
      <c r="L16" s="577">
        <v>137159.98000000001</v>
      </c>
      <c r="M16" s="685">
        <v>149035.06</v>
      </c>
      <c r="N16" s="505">
        <f t="shared" si="4"/>
        <v>597738.98</v>
      </c>
      <c r="O16" s="472">
        <f t="shared" si="2"/>
        <v>6.66804111187368E-3</v>
      </c>
      <c r="P16" s="473">
        <f t="shared" si="3"/>
        <v>3.33402055593684E-3</v>
      </c>
    </row>
    <row r="17" spans="1:16">
      <c r="B17" s="490"/>
      <c r="C17" s="448"/>
      <c r="D17" s="376"/>
      <c r="E17" s="470" t="s">
        <v>530</v>
      </c>
      <c r="F17" s="274" t="s">
        <v>535</v>
      </c>
      <c r="G17" s="566" t="s">
        <v>592</v>
      </c>
      <c r="H17" s="577">
        <v>838598.71</v>
      </c>
      <c r="I17" s="577">
        <v>788598.71</v>
      </c>
      <c r="J17" s="544">
        <f t="shared" si="1"/>
        <v>1627197.42</v>
      </c>
      <c r="K17" s="577">
        <v>4943.76</v>
      </c>
      <c r="L17" s="577">
        <v>275698.42</v>
      </c>
      <c r="M17" s="685">
        <v>300315.90000000002</v>
      </c>
      <c r="N17" s="505">
        <f t="shared" si="4"/>
        <v>1326881.52</v>
      </c>
      <c r="O17" s="472">
        <f t="shared" si="2"/>
        <v>5.8952630633071212E-3</v>
      </c>
      <c r="P17" s="473">
        <f t="shared" si="3"/>
        <v>3.0382054071840898E-3</v>
      </c>
    </row>
    <row r="18" spans="1:16">
      <c r="B18" s="490"/>
      <c r="C18" s="448"/>
      <c r="D18" s="376"/>
      <c r="E18" s="470" t="s">
        <v>531</v>
      </c>
      <c r="F18" s="274" t="s">
        <v>536</v>
      </c>
      <c r="G18" s="566" t="s">
        <v>592</v>
      </c>
      <c r="H18" s="577">
        <v>479102.63</v>
      </c>
      <c r="I18" s="577">
        <v>434200.32000000001</v>
      </c>
      <c r="J18" s="544">
        <f t="shared" si="1"/>
        <v>913302.95</v>
      </c>
      <c r="K18" s="577">
        <v>2640.89</v>
      </c>
      <c r="L18" s="577">
        <v>146459.94</v>
      </c>
      <c r="M18" s="685">
        <v>159942.23000000001</v>
      </c>
      <c r="N18" s="505">
        <f t="shared" si="4"/>
        <v>753360.72</v>
      </c>
      <c r="O18" s="472">
        <f t="shared" si="2"/>
        <v>5.5121592632459563E-3</v>
      </c>
      <c r="P18" s="473">
        <f t="shared" si="3"/>
        <v>2.8915815940373344E-3</v>
      </c>
    </row>
    <row r="19" spans="1:16">
      <c r="B19" s="490"/>
      <c r="C19" s="448"/>
      <c r="D19" s="376"/>
      <c r="E19" s="470" t="s">
        <v>532</v>
      </c>
      <c r="F19" s="274" t="s">
        <v>537</v>
      </c>
      <c r="G19" s="566" t="s">
        <v>592</v>
      </c>
      <c r="H19" s="577">
        <v>920561.79</v>
      </c>
      <c r="I19" s="577">
        <v>657896.89</v>
      </c>
      <c r="J19" s="544">
        <f t="shared" si="1"/>
        <v>1578458.6800000002</v>
      </c>
      <c r="K19" s="577">
        <v>6826.53</v>
      </c>
      <c r="L19" s="577">
        <v>233119.8</v>
      </c>
      <c r="M19" s="685">
        <v>295314.13</v>
      </c>
      <c r="N19" s="505">
        <f t="shared" si="4"/>
        <v>1283144.5500000003</v>
      </c>
      <c r="O19" s="472">
        <f t="shared" si="2"/>
        <v>7.4156130247378608E-3</v>
      </c>
      <c r="P19" s="473">
        <f t="shared" si="3"/>
        <v>4.3248075394662841E-3</v>
      </c>
    </row>
    <row r="20" spans="1:16">
      <c r="B20" s="490"/>
      <c r="C20" s="448"/>
      <c r="D20" s="376"/>
      <c r="E20" s="470" t="s">
        <v>533</v>
      </c>
      <c r="F20" s="274" t="s">
        <v>538</v>
      </c>
      <c r="G20" s="566" t="s">
        <v>592</v>
      </c>
      <c r="H20" s="577">
        <v>145177.29999999999</v>
      </c>
      <c r="I20" s="577">
        <v>140788.62</v>
      </c>
      <c r="J20" s="544">
        <f t="shared" si="1"/>
        <v>285965.92</v>
      </c>
      <c r="K20" s="577">
        <v>913.42</v>
      </c>
      <c r="L20" s="577">
        <v>53449.08</v>
      </c>
      <c r="M20" s="685">
        <v>58074.34</v>
      </c>
      <c r="N20" s="505">
        <f t="shared" si="4"/>
        <v>227891.58</v>
      </c>
      <c r="O20" s="472">
        <f t="shared" si="2"/>
        <v>6.2917549782231796E-3</v>
      </c>
      <c r="P20" s="473">
        <f t="shared" si="3"/>
        <v>3.19415684218595E-3</v>
      </c>
    </row>
    <row r="21" spans="1:16" s="552" customFormat="1">
      <c r="A21" s="26"/>
      <c r="B21" s="490"/>
      <c r="C21" s="545"/>
      <c r="D21" s="546"/>
      <c r="E21" s="470" t="s">
        <v>580</v>
      </c>
      <c r="F21" s="274" t="s">
        <v>588</v>
      </c>
      <c r="G21" s="566" t="s">
        <v>592</v>
      </c>
      <c r="H21" s="577">
        <v>253055.59</v>
      </c>
      <c r="I21" s="577">
        <v>245258.06</v>
      </c>
      <c r="J21" s="544">
        <f t="shared" si="1"/>
        <v>498313.65</v>
      </c>
      <c r="K21" s="577">
        <v>1622.89</v>
      </c>
      <c r="L21" s="577">
        <v>88281.600000000006</v>
      </c>
      <c r="M21" s="685">
        <v>95715.77</v>
      </c>
      <c r="N21" s="505">
        <f t="shared" si="4"/>
        <v>402597.88</v>
      </c>
      <c r="O21" s="472">
        <f t="shared" si="2"/>
        <v>6.4131758559453286E-3</v>
      </c>
      <c r="P21" s="473">
        <f t="shared" si="3"/>
        <v>3.2567640882404086E-3</v>
      </c>
    </row>
    <row r="22" spans="1:16" s="552" customFormat="1">
      <c r="A22" s="26"/>
      <c r="B22" s="490"/>
      <c r="C22" s="545"/>
      <c r="D22" s="546"/>
      <c r="E22" s="470" t="s">
        <v>581</v>
      </c>
      <c r="F22" s="274" t="s">
        <v>589</v>
      </c>
      <c r="G22" s="566" t="s">
        <v>592</v>
      </c>
      <c r="H22" s="577">
        <v>1000</v>
      </c>
      <c r="I22" s="577">
        <v>1000</v>
      </c>
      <c r="J22" s="544">
        <f t="shared" si="1"/>
        <v>2000</v>
      </c>
      <c r="K22" s="577"/>
      <c r="L22" s="577"/>
      <c r="M22" s="685"/>
      <c r="N22" s="505">
        <f t="shared" si="4"/>
        <v>2000</v>
      </c>
      <c r="O22" s="472">
        <f t="shared" si="2"/>
        <v>0</v>
      </c>
      <c r="P22" s="473">
        <v>0</v>
      </c>
    </row>
    <row r="23" spans="1:16" s="552" customFormat="1">
      <c r="A23" s="26"/>
      <c r="B23" s="490"/>
      <c r="C23" s="545"/>
      <c r="D23" s="546"/>
      <c r="E23" s="470" t="s">
        <v>582</v>
      </c>
      <c r="F23" s="274" t="s">
        <v>590</v>
      </c>
      <c r="G23" s="566" t="s">
        <v>592</v>
      </c>
      <c r="H23" s="577">
        <v>259055.59</v>
      </c>
      <c r="I23" s="577">
        <v>251258.06</v>
      </c>
      <c r="J23" s="544">
        <f t="shared" si="1"/>
        <v>510313.65</v>
      </c>
      <c r="K23" s="577">
        <v>1622.89</v>
      </c>
      <c r="L23" s="577">
        <v>88281.600000000006</v>
      </c>
      <c r="M23" s="685">
        <v>95715.77</v>
      </c>
      <c r="N23" s="505">
        <f t="shared" si="4"/>
        <v>414597.88</v>
      </c>
      <c r="O23" s="472">
        <f t="shared" si="2"/>
        <v>6.2646399562348767E-3</v>
      </c>
      <c r="P23" s="473">
        <f t="shared" ref="P23:P29" si="5">K23/J23</f>
        <v>3.1801814433143226E-3</v>
      </c>
    </row>
    <row r="24" spans="1:16" s="552" customFormat="1">
      <c r="A24" s="26"/>
      <c r="B24" s="490"/>
      <c r="C24" s="545"/>
      <c r="D24" s="546"/>
      <c r="E24" s="470" t="s">
        <v>583</v>
      </c>
      <c r="F24" s="274" t="s">
        <v>590</v>
      </c>
      <c r="G24" s="566" t="s">
        <v>592</v>
      </c>
      <c r="H24" s="577">
        <v>10885007.630000001</v>
      </c>
      <c r="I24" s="577">
        <v>7682758.8899999997</v>
      </c>
      <c r="J24" s="544">
        <f t="shared" si="1"/>
        <v>18567766.52</v>
      </c>
      <c r="K24" s="577">
        <v>370653.08</v>
      </c>
      <c r="L24" s="577">
        <v>3946444.32</v>
      </c>
      <c r="M24" s="685">
        <v>4711117.5599999996</v>
      </c>
      <c r="N24" s="505">
        <f t="shared" si="4"/>
        <v>13856648.960000001</v>
      </c>
      <c r="O24" s="472">
        <f t="shared" si="2"/>
        <v>3.4051706034495449E-2</v>
      </c>
      <c r="P24" s="473">
        <f t="shared" si="5"/>
        <v>1.9962179059110661E-2</v>
      </c>
    </row>
    <row r="25" spans="1:16" s="552" customFormat="1">
      <c r="A25" s="26"/>
      <c r="B25" s="490"/>
      <c r="C25" s="545"/>
      <c r="D25" s="546"/>
      <c r="E25" s="470" t="s">
        <v>584</v>
      </c>
      <c r="F25" s="274" t="s">
        <v>591</v>
      </c>
      <c r="G25" s="566" t="s">
        <v>592</v>
      </c>
      <c r="H25" s="577">
        <v>333186.73</v>
      </c>
      <c r="I25" s="577">
        <v>333186.73</v>
      </c>
      <c r="J25" s="544">
        <f t="shared" si="1"/>
        <v>666373.46</v>
      </c>
      <c r="K25" s="577">
        <v>2217.4</v>
      </c>
      <c r="L25" s="577">
        <v>123031.82</v>
      </c>
      <c r="M25" s="685">
        <v>133828.54</v>
      </c>
      <c r="N25" s="505">
        <f t="shared" si="4"/>
        <v>532544.91999999993</v>
      </c>
      <c r="O25" s="472">
        <f t="shared" si="2"/>
        <v>6.6551269914020888E-3</v>
      </c>
      <c r="P25" s="473">
        <f t="shared" si="5"/>
        <v>3.3275634957010444E-3</v>
      </c>
    </row>
    <row r="26" spans="1:16" s="567" customFormat="1">
      <c r="A26" s="26"/>
      <c r="B26" s="490"/>
      <c r="C26" s="605"/>
      <c r="D26" s="606"/>
      <c r="E26" s="470" t="s">
        <v>653</v>
      </c>
      <c r="F26" s="274" t="s">
        <v>655</v>
      </c>
      <c r="G26" s="566" t="s">
        <v>592</v>
      </c>
      <c r="H26" s="577"/>
      <c r="I26" s="577">
        <v>249832</v>
      </c>
      <c r="J26" s="544">
        <f t="shared" si="1"/>
        <v>249832</v>
      </c>
      <c r="K26" s="577"/>
      <c r="L26" s="577"/>
      <c r="M26" s="685">
        <v>178568.73</v>
      </c>
      <c r="N26" s="505">
        <f t="shared" si="4"/>
        <v>71263.26999999999</v>
      </c>
      <c r="O26" s="472">
        <v>0</v>
      </c>
      <c r="P26" s="473">
        <f t="shared" si="5"/>
        <v>0</v>
      </c>
    </row>
    <row r="27" spans="1:16" s="567" customFormat="1">
      <c r="A27" s="26"/>
      <c r="B27" s="490"/>
      <c r="C27" s="605"/>
      <c r="D27" s="606"/>
      <c r="E27" s="470" t="s">
        <v>654</v>
      </c>
      <c r="F27" s="274" t="s">
        <v>656</v>
      </c>
      <c r="G27" s="566" t="s">
        <v>592</v>
      </c>
      <c r="H27" s="577"/>
      <c r="I27" s="577">
        <v>248932</v>
      </c>
      <c r="J27" s="544">
        <f t="shared" si="1"/>
        <v>248932</v>
      </c>
      <c r="K27" s="577"/>
      <c r="L27" s="577"/>
      <c r="M27" s="685">
        <v>178568.73</v>
      </c>
      <c r="N27" s="505">
        <f t="shared" si="4"/>
        <v>70363.26999999999</v>
      </c>
      <c r="O27" s="472">
        <v>0</v>
      </c>
      <c r="P27" s="473">
        <f t="shared" si="5"/>
        <v>0</v>
      </c>
    </row>
    <row r="28" spans="1:16">
      <c r="B28" s="490"/>
      <c r="C28" s="448"/>
      <c r="D28" s="376"/>
      <c r="E28" s="470" t="s">
        <v>546</v>
      </c>
      <c r="F28" s="274" t="s">
        <v>547</v>
      </c>
      <c r="G28" s="566" t="s">
        <v>592</v>
      </c>
      <c r="H28" s="577"/>
      <c r="I28" s="577">
        <v>51582808.079999998</v>
      </c>
      <c r="J28" s="544">
        <f t="shared" si="1"/>
        <v>51582808.079999998</v>
      </c>
      <c r="K28" s="577">
        <v>9635700.1699999999</v>
      </c>
      <c r="L28" s="577">
        <v>3066794.43</v>
      </c>
      <c r="M28" s="685">
        <v>19052631.469999999</v>
      </c>
      <c r="N28" s="505">
        <f t="shared" si="4"/>
        <v>32530176.609999999</v>
      </c>
      <c r="O28" s="472">
        <v>0</v>
      </c>
      <c r="P28" s="473">
        <f t="shared" si="5"/>
        <v>0.18680061300765075</v>
      </c>
    </row>
    <row r="29" spans="1:16">
      <c r="B29" s="460"/>
      <c r="C29" s="461"/>
      <c r="D29" s="462"/>
      <c r="E29" s="765" t="s">
        <v>926</v>
      </c>
      <c r="F29" s="766" t="s">
        <v>927</v>
      </c>
      <c r="G29" s="463">
        <v>3058</v>
      </c>
      <c r="H29" s="464"/>
      <c r="I29" s="604">
        <v>9890000.5399999991</v>
      </c>
      <c r="J29" s="604">
        <f t="shared" si="1"/>
        <v>9890000.5399999991</v>
      </c>
      <c r="K29" s="788">
        <v>1152359.8799999999</v>
      </c>
      <c r="L29" s="788"/>
      <c r="M29" s="787">
        <v>1152359.8799999999</v>
      </c>
      <c r="N29" s="767">
        <f t="shared" si="4"/>
        <v>8737640.6600000001</v>
      </c>
      <c r="O29" s="472">
        <v>1</v>
      </c>
      <c r="P29" s="473">
        <f t="shared" si="5"/>
        <v>0.11651767614564761</v>
      </c>
    </row>
    <row r="30" spans="1:16" s="373" customFormat="1">
      <c r="A30" s="298"/>
      <c r="B30" s="401"/>
      <c r="C30" s="1086" t="s">
        <v>218</v>
      </c>
      <c r="D30" s="1087"/>
      <c r="E30" s="465">
        <v>0</v>
      </c>
      <c r="F30" s="465">
        <v>0</v>
      </c>
      <c r="G30" s="465">
        <v>0</v>
      </c>
      <c r="H30" s="504">
        <f t="shared" ref="H30:N30" si="6">SUM(H13:H29)</f>
        <v>20631070.600000005</v>
      </c>
      <c r="I30" s="504">
        <f t="shared" si="6"/>
        <v>78249655.159999996</v>
      </c>
      <c r="J30" s="504">
        <f t="shared" si="6"/>
        <v>98880725.75999999</v>
      </c>
      <c r="K30" s="504">
        <f t="shared" si="6"/>
        <v>11408651.239999998</v>
      </c>
      <c r="L30" s="504">
        <f t="shared" si="6"/>
        <v>9577019.5299999993</v>
      </c>
      <c r="M30" s="504">
        <f t="shared" si="6"/>
        <v>28369987.34</v>
      </c>
      <c r="N30" s="504">
        <f t="shared" si="6"/>
        <v>70510738.420000002</v>
      </c>
      <c r="O30" s="1122"/>
      <c r="P30" s="1123"/>
    </row>
    <row r="31" spans="1:16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6">
      <c r="B32" s="16" t="s">
        <v>76</v>
      </c>
      <c r="G32" s="26"/>
      <c r="H32" s="26"/>
      <c r="I32" s="26"/>
      <c r="J32" s="26"/>
      <c r="K32" s="26"/>
      <c r="L32" s="26"/>
      <c r="M32" s="26"/>
      <c r="N32" s="26"/>
    </row>
    <row r="35" spans="3:15">
      <c r="C35" s="273"/>
      <c r="D35" s="273"/>
      <c r="E35" s="273"/>
      <c r="F35" s="273"/>
      <c r="G35" s="273"/>
      <c r="H35" s="273"/>
      <c r="I35" s="273"/>
      <c r="J35" s="273"/>
      <c r="K35" s="528"/>
      <c r="L35" s="528"/>
      <c r="M35" s="528"/>
      <c r="N35" s="273"/>
      <c r="O35" s="33"/>
    </row>
    <row r="36" spans="3:15" ht="12.75" customHeight="1">
      <c r="C36" s="273"/>
      <c r="D36" s="518"/>
      <c r="E36" s="519"/>
      <c r="F36" s="519"/>
      <c r="G36" s="518"/>
      <c r="H36" s="33"/>
      <c r="I36" s="33"/>
      <c r="J36" s="33"/>
      <c r="K36" s="33"/>
      <c r="L36" s="35"/>
      <c r="M36" s="33"/>
      <c r="N36" s="33"/>
      <c r="O36" s="33"/>
    </row>
    <row r="37" spans="3:15" ht="12.75" customHeight="1">
      <c r="C37" s="273"/>
      <c r="D37" s="869"/>
      <c r="E37" s="869"/>
      <c r="F37" s="869"/>
      <c r="G37" s="518"/>
      <c r="H37" s="273"/>
      <c r="I37" s="33"/>
      <c r="J37" s="33"/>
      <c r="K37" s="33"/>
      <c r="L37" s="35"/>
      <c r="M37" s="33"/>
      <c r="N37" s="33"/>
      <c r="O37" s="33"/>
    </row>
    <row r="38" spans="3:15"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33"/>
    </row>
    <row r="39" spans="3:15"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33"/>
    </row>
    <row r="40" spans="3:15"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33"/>
    </row>
  </sheetData>
  <mergeCells count="15">
    <mergeCell ref="O7:P7"/>
    <mergeCell ref="O30:P30"/>
    <mergeCell ref="B1:N1"/>
    <mergeCell ref="B2:N2"/>
    <mergeCell ref="B3:N3"/>
    <mergeCell ref="B7:D9"/>
    <mergeCell ref="N7:N8"/>
    <mergeCell ref="D37:F37"/>
    <mergeCell ref="G7:G9"/>
    <mergeCell ref="E7:E9"/>
    <mergeCell ref="H7:M7"/>
    <mergeCell ref="C30:D30"/>
    <mergeCell ref="B10:D10"/>
    <mergeCell ref="C11:D11"/>
    <mergeCell ref="C14:D14"/>
  </mergeCells>
  <dataValidations disablePrompts="1" count="1">
    <dataValidation allowBlank="1" showInputMessage="1" showErrorMessage="1" prompt="Valor absoluto y/o relativo que registren los indicadores con relación a su meta anual correspondiente al programa, proyecto o actividad que se trate. (DOF 9-dic-09)" sqref="O7"/>
  </dataValidations>
  <pageMargins left="0.23622047244094491" right="0.70866141732283472" top="0.43307086614173229" bottom="0.74803149606299213" header="0.31496062992125984" footer="0.31496062992125984"/>
  <pageSetup scale="57" fitToHeight="0" orientation="landscape" r:id="rId1"/>
  <headerFooter>
    <oddFooter>&amp;CPágina 2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view="pageLayout" topLeftCell="A34" zoomScaleNormal="85" workbookViewId="0">
      <selection activeCell="B43" sqref="B43"/>
    </sheetView>
  </sheetViews>
  <sheetFormatPr baseColWidth="10" defaultRowHeight="12.75"/>
  <cols>
    <col min="1" max="1" width="51.28515625" style="567" customWidth="1"/>
    <col min="2" max="2" width="20" style="567" customWidth="1"/>
    <col min="3" max="3" width="48.7109375" style="567" customWidth="1"/>
    <col min="4" max="4" width="11" style="567" customWidth="1"/>
    <col min="5" max="16384" width="11.42578125" style="567"/>
  </cols>
  <sheetData>
    <row r="1" spans="1:9" s="26" customFormat="1"/>
    <row r="2" spans="1:9" s="26" customFormat="1">
      <c r="A2" s="861" t="s">
        <v>428</v>
      </c>
      <c r="B2" s="861"/>
      <c r="C2" s="861"/>
    </row>
    <row r="3" spans="1:9" s="26" customFormat="1" ht="20.25" customHeight="1">
      <c r="A3" s="861" t="s">
        <v>967</v>
      </c>
      <c r="B3" s="861"/>
      <c r="C3" s="861"/>
    </row>
    <row r="4" spans="1:9" s="26" customFormat="1" ht="15.75" customHeight="1">
      <c r="A4" s="861"/>
      <c r="B4" s="861"/>
      <c r="C4" s="861"/>
    </row>
    <row r="5" spans="1:9" s="26" customFormat="1" ht="9.75" customHeight="1">
      <c r="A5" s="30"/>
      <c r="B5" s="30"/>
      <c r="C5" s="30"/>
    </row>
    <row r="6" spans="1:9" s="26" customFormat="1" ht="15.75" customHeight="1">
      <c r="A6" s="1124" t="s">
        <v>497</v>
      </c>
      <c r="B6" s="1124"/>
      <c r="C6" s="32"/>
      <c r="D6" s="32"/>
      <c r="E6" s="32"/>
      <c r="F6" s="32"/>
      <c r="G6" s="32"/>
      <c r="H6" s="32"/>
      <c r="I6" s="33"/>
    </row>
    <row r="7" spans="1:9" s="26" customFormat="1" ht="9.75" customHeight="1" thickBot="1">
      <c r="A7" s="30"/>
      <c r="B7" s="30"/>
      <c r="C7" s="30"/>
    </row>
    <row r="8" spans="1:9" s="26" customFormat="1">
      <c r="A8" s="1125" t="s">
        <v>420</v>
      </c>
      <c r="B8" s="1127" t="s">
        <v>421</v>
      </c>
      <c r="C8" s="1128"/>
    </row>
    <row r="9" spans="1:9" s="26" customFormat="1" ht="13.5" thickBot="1">
      <c r="A9" s="1126"/>
      <c r="B9" s="475" t="s">
        <v>422</v>
      </c>
      <c r="C9" s="476" t="s">
        <v>423</v>
      </c>
    </row>
    <row r="10" spans="1:9" s="26" customFormat="1">
      <c r="A10" s="839">
        <v>1418510000</v>
      </c>
      <c r="B10" s="477" t="s">
        <v>539</v>
      </c>
      <c r="C10" s="478">
        <v>199739939</v>
      </c>
    </row>
    <row r="11" spans="1:9" s="26" customFormat="1">
      <c r="A11" s="839">
        <v>1517811100</v>
      </c>
      <c r="B11" s="477" t="s">
        <v>539</v>
      </c>
      <c r="C11" s="478">
        <v>198285020</v>
      </c>
    </row>
    <row r="12" spans="1:9" s="26" customFormat="1" ht="13.5" customHeight="1">
      <c r="A12" s="839">
        <v>1718930000</v>
      </c>
      <c r="B12" s="477" t="s">
        <v>539</v>
      </c>
      <c r="C12" s="478">
        <v>198285020</v>
      </c>
    </row>
    <row r="13" spans="1:9" s="26" customFormat="1">
      <c r="A13" s="839">
        <v>1115616000</v>
      </c>
      <c r="B13" s="477" t="s">
        <v>540</v>
      </c>
      <c r="C13" s="624">
        <v>196446700101</v>
      </c>
    </row>
    <row r="14" spans="1:9" s="26" customFormat="1">
      <c r="A14" s="839">
        <v>2518827100</v>
      </c>
      <c r="B14" s="477" t="s">
        <v>540</v>
      </c>
      <c r="C14" s="624">
        <v>208766110101</v>
      </c>
    </row>
    <row r="15" spans="1:9" s="26" customFormat="1">
      <c r="A15" s="839">
        <v>1517813100</v>
      </c>
      <c r="B15" s="477" t="s">
        <v>540</v>
      </c>
      <c r="C15" s="624">
        <v>212402050101</v>
      </c>
    </row>
    <row r="16" spans="1:9" s="26" customFormat="1">
      <c r="A16" s="839">
        <v>2518824103</v>
      </c>
      <c r="B16" s="477" t="s">
        <v>540</v>
      </c>
      <c r="C16" s="624">
        <v>220432770101</v>
      </c>
    </row>
    <row r="17" spans="1:3" s="26" customFormat="1">
      <c r="A17" s="839">
        <v>2518824303</v>
      </c>
      <c r="B17" s="477" t="s">
        <v>540</v>
      </c>
      <c r="C17" s="624">
        <v>220433500101</v>
      </c>
    </row>
    <row r="18" spans="1:3" s="26" customFormat="1">
      <c r="A18" s="839">
        <v>2718961105</v>
      </c>
      <c r="B18" s="477" t="s">
        <v>539</v>
      </c>
      <c r="C18" s="478">
        <v>198285020</v>
      </c>
    </row>
    <row r="19" spans="1:3" s="26" customFormat="1">
      <c r="A19" s="839">
        <v>1111606101</v>
      </c>
      <c r="B19" s="477" t="s">
        <v>540</v>
      </c>
      <c r="C19" s="624">
        <v>212402050101</v>
      </c>
    </row>
    <row r="20" spans="1:3" s="26" customFormat="1">
      <c r="A20" s="839">
        <v>1116612100</v>
      </c>
      <c r="B20" s="477" t="s">
        <v>540</v>
      </c>
      <c r="C20" s="624">
        <v>233270590101</v>
      </c>
    </row>
    <row r="21" spans="1:3" s="26" customFormat="1">
      <c r="A21" s="839">
        <v>1119435120</v>
      </c>
      <c r="B21" s="477" t="s">
        <v>539</v>
      </c>
      <c r="C21" s="478">
        <v>198285020</v>
      </c>
    </row>
    <row r="22" spans="1:3" s="26" customFormat="1">
      <c r="A22" s="839">
        <v>1419730000</v>
      </c>
      <c r="B22" s="477" t="s">
        <v>539</v>
      </c>
      <c r="C22" s="624">
        <v>199739939</v>
      </c>
    </row>
    <row r="23" spans="1:3" s="26" customFormat="1">
      <c r="A23" s="839">
        <v>1419790000</v>
      </c>
      <c r="B23" s="477" t="s">
        <v>539</v>
      </c>
      <c r="C23" s="624">
        <v>199739939</v>
      </c>
    </row>
    <row r="24" spans="1:3" s="26" customFormat="1">
      <c r="A24" s="839">
        <v>1519811100</v>
      </c>
      <c r="B24" s="477" t="s">
        <v>539</v>
      </c>
      <c r="C24" s="478">
        <v>198285020</v>
      </c>
    </row>
    <row r="25" spans="1:3" s="26" customFormat="1">
      <c r="A25" s="839">
        <v>1519813100</v>
      </c>
      <c r="B25" s="477" t="s">
        <v>539</v>
      </c>
      <c r="C25" s="478">
        <v>198285020</v>
      </c>
    </row>
    <row r="26" spans="1:3" s="26" customFormat="1">
      <c r="A26" s="839">
        <v>2519832109</v>
      </c>
      <c r="B26" s="477" t="s">
        <v>539</v>
      </c>
      <c r="C26" s="478">
        <v>198285020</v>
      </c>
    </row>
    <row r="27" spans="1:3" s="26" customFormat="1">
      <c r="A27" s="839"/>
      <c r="B27" s="477"/>
      <c r="C27" s="624"/>
    </row>
    <row r="28" spans="1:3" s="26" customFormat="1">
      <c r="A28" s="839"/>
      <c r="B28" s="477"/>
      <c r="C28" s="624"/>
    </row>
    <row r="29" spans="1:3" s="26" customFormat="1">
      <c r="A29" s="839"/>
      <c r="B29" s="477"/>
      <c r="C29" s="624"/>
    </row>
    <row r="30" spans="1:3" s="26" customFormat="1">
      <c r="A30" s="839"/>
      <c r="B30" s="477"/>
      <c r="C30" s="624"/>
    </row>
    <row r="31" spans="1:3" s="26" customFormat="1">
      <c r="A31" s="839"/>
      <c r="B31" s="477"/>
      <c r="C31" s="478"/>
    </row>
    <row r="32" spans="1:3" s="26" customFormat="1">
      <c r="A32" s="669"/>
      <c r="B32" s="668"/>
      <c r="C32" s="667"/>
    </row>
    <row r="33" spans="1:4" s="26" customFormat="1">
      <c r="A33" s="838"/>
      <c r="B33" s="838"/>
      <c r="C33" s="838"/>
    </row>
    <row r="34" spans="1:4" s="26" customFormat="1">
      <c r="A34" s="16" t="s">
        <v>76</v>
      </c>
    </row>
    <row r="35" spans="1:4" s="26" customFormat="1">
      <c r="A35" s="33"/>
      <c r="B35" s="33"/>
      <c r="C35" s="33"/>
      <c r="D35" s="33"/>
    </row>
    <row r="36" spans="1:4" s="26" customFormat="1">
      <c r="A36" s="33"/>
      <c r="B36" s="33"/>
      <c r="C36" s="33"/>
      <c r="D36" s="33"/>
    </row>
    <row r="37" spans="1:4" s="26" customFormat="1" ht="15" customHeight="1">
      <c r="A37" s="35"/>
      <c r="B37" s="33"/>
      <c r="C37" s="709"/>
      <c r="D37" s="709"/>
    </row>
  </sheetData>
  <mergeCells count="6">
    <mergeCell ref="A6:B6"/>
    <mergeCell ref="A2:C2"/>
    <mergeCell ref="A3:C3"/>
    <mergeCell ref="A4:C4"/>
    <mergeCell ref="A8:A9"/>
    <mergeCell ref="B8:C8"/>
  </mergeCells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&amp;CPágina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showGridLines="0" view="pageLayout" topLeftCell="A19" zoomScaleNormal="85" workbookViewId="0">
      <selection activeCell="B43" sqref="B43"/>
    </sheetView>
  </sheetViews>
  <sheetFormatPr baseColWidth="10" defaultRowHeight="12.75"/>
  <cols>
    <col min="1" max="1" width="51.28515625" style="268" customWidth="1"/>
    <col min="2" max="2" width="27.42578125" style="268" customWidth="1"/>
    <col min="3" max="3" width="46.7109375" style="268" customWidth="1"/>
    <col min="4" max="16384" width="11.42578125" style="268"/>
  </cols>
  <sheetData>
    <row r="1" spans="1:3" s="26" customFormat="1"/>
    <row r="2" spans="1:3" s="26" customFormat="1">
      <c r="A2" s="861" t="s">
        <v>427</v>
      </c>
      <c r="B2" s="861"/>
      <c r="C2" s="861"/>
    </row>
    <row r="3" spans="1:3" s="26" customFormat="1" ht="21.75" customHeight="1">
      <c r="A3" s="861" t="s">
        <v>967</v>
      </c>
      <c r="B3" s="861"/>
      <c r="C3" s="861"/>
    </row>
    <row r="4" spans="1:3" s="26" customFormat="1" ht="15.75" customHeight="1">
      <c r="A4" s="861"/>
      <c r="B4" s="861"/>
      <c r="C4" s="861"/>
    </row>
    <row r="5" spans="1:3" s="26" customFormat="1" ht="15" customHeight="1">
      <c r="A5" s="30"/>
      <c r="B5" s="30"/>
      <c r="C5" s="30"/>
    </row>
    <row r="6" spans="1:3" s="26" customFormat="1" ht="15" customHeight="1">
      <c r="A6" s="1124" t="s">
        <v>497</v>
      </c>
      <c r="B6" s="1124"/>
      <c r="C6" s="30"/>
    </row>
    <row r="7" spans="1:3" s="26" customFormat="1" ht="15" customHeight="1" thickBot="1">
      <c r="A7" s="30"/>
      <c r="B7" s="30"/>
      <c r="C7" s="30"/>
    </row>
    <row r="8" spans="1:3" s="26" customFormat="1" ht="11.25" customHeight="1">
      <c r="A8" s="1135" t="s">
        <v>424</v>
      </c>
      <c r="B8" s="1137" t="s">
        <v>425</v>
      </c>
      <c r="C8" s="1137" t="s">
        <v>426</v>
      </c>
    </row>
    <row r="9" spans="1:3" s="26" customFormat="1" ht="13.5" thickBot="1">
      <c r="A9" s="1136"/>
      <c r="B9" s="1138"/>
      <c r="C9" s="1138"/>
    </row>
    <row r="10" spans="1:3" s="26" customFormat="1">
      <c r="A10" s="1129"/>
      <c r="B10" s="1132"/>
      <c r="C10" s="1132"/>
    </row>
    <row r="11" spans="1:3" s="26" customFormat="1" ht="15" customHeight="1">
      <c r="A11" s="1130"/>
      <c r="B11" s="1133"/>
      <c r="C11" s="1133"/>
    </row>
    <row r="12" spans="1:3" s="26" customFormat="1" ht="15" customHeight="1">
      <c r="A12" s="1130"/>
      <c r="B12" s="1133"/>
      <c r="C12" s="1133"/>
    </row>
    <row r="13" spans="1:3" s="26" customFormat="1" ht="15" customHeight="1">
      <c r="A13" s="1130"/>
      <c r="B13" s="1133"/>
      <c r="C13" s="1133"/>
    </row>
    <row r="14" spans="1:3" s="26" customFormat="1" ht="15" customHeight="1">
      <c r="A14" s="1130"/>
      <c r="B14" s="1133"/>
      <c r="C14" s="1133"/>
    </row>
    <row r="15" spans="1:3" s="26" customFormat="1" ht="15" customHeight="1">
      <c r="A15" s="1130"/>
      <c r="B15" s="1133"/>
      <c r="C15" s="1133"/>
    </row>
    <row r="16" spans="1:3" s="26" customFormat="1" ht="15" customHeight="1">
      <c r="A16" s="1130"/>
      <c r="B16" s="1133"/>
      <c r="C16" s="1133"/>
    </row>
    <row r="17" spans="1:4" s="26" customFormat="1" ht="15" customHeight="1">
      <c r="A17" s="1130"/>
      <c r="B17" s="1133"/>
      <c r="C17" s="1133"/>
    </row>
    <row r="18" spans="1:4" s="26" customFormat="1" ht="15" customHeight="1">
      <c r="A18" s="1130"/>
      <c r="B18" s="1133"/>
      <c r="C18" s="1133"/>
    </row>
    <row r="19" spans="1:4" s="26" customFormat="1" ht="15" customHeight="1">
      <c r="A19" s="1130"/>
      <c r="B19" s="1133"/>
      <c r="C19" s="1133"/>
    </row>
    <row r="20" spans="1:4" s="26" customFormat="1" ht="15" customHeight="1">
      <c r="A20" s="1130"/>
      <c r="B20" s="1133"/>
      <c r="C20" s="1133"/>
    </row>
    <row r="21" spans="1:4" s="26" customFormat="1" ht="15.75" customHeight="1" thickBot="1">
      <c r="A21" s="1131"/>
      <c r="B21" s="1134"/>
      <c r="C21" s="1134"/>
    </row>
    <row r="22" spans="1:4" s="26" customFormat="1"/>
    <row r="23" spans="1:4">
      <c r="A23" s="16" t="s">
        <v>76</v>
      </c>
    </row>
    <row r="24" spans="1:4">
      <c r="A24" s="26"/>
    </row>
    <row r="25" spans="1:4">
      <c r="A25" s="26"/>
    </row>
    <row r="26" spans="1:4">
      <c r="A26" s="33"/>
      <c r="B26" s="273"/>
      <c r="C26" s="273"/>
      <c r="D26" s="273"/>
    </row>
    <row r="27" spans="1:4">
      <c r="A27" s="528"/>
      <c r="B27" s="273"/>
      <c r="C27" s="273"/>
      <c r="D27" s="273"/>
    </row>
    <row r="28" spans="1:4" ht="15" customHeight="1">
      <c r="A28" s="35"/>
      <c r="B28" s="273"/>
      <c r="C28" s="873"/>
      <c r="D28" s="873"/>
    </row>
    <row r="29" spans="1:4" ht="15" customHeight="1">
      <c r="A29" s="35"/>
      <c r="B29" s="273"/>
      <c r="C29" s="869"/>
      <c r="D29" s="869"/>
    </row>
    <row r="30" spans="1:4">
      <c r="A30" s="33"/>
      <c r="B30" s="273"/>
      <c r="C30" s="273"/>
      <c r="D30" s="273"/>
    </row>
    <row r="31" spans="1:4">
      <c r="A31" s="33"/>
      <c r="B31" s="273"/>
      <c r="C31" s="273"/>
      <c r="D31" s="273"/>
    </row>
    <row r="32" spans="1:4">
      <c r="A32" s="273"/>
      <c r="B32" s="273"/>
      <c r="C32" s="273"/>
      <c r="D32" s="273"/>
    </row>
    <row r="33" spans="1:4">
      <c r="A33" s="273"/>
      <c r="B33" s="273"/>
      <c r="C33" s="273"/>
      <c r="D33" s="273"/>
    </row>
    <row r="34" spans="1:4">
      <c r="A34" s="273"/>
      <c r="B34" s="273"/>
      <c r="C34" s="273"/>
      <c r="D34" s="273"/>
    </row>
    <row r="35" spans="1:4">
      <c r="A35" s="273"/>
      <c r="B35" s="273"/>
      <c r="C35" s="273"/>
      <c r="D35" s="273"/>
    </row>
    <row r="36" spans="1:4">
      <c r="A36" s="273"/>
      <c r="B36" s="273"/>
      <c r="C36" s="273"/>
      <c r="D36" s="273"/>
    </row>
    <row r="37" spans="1:4">
      <c r="A37" s="273"/>
      <c r="B37" s="273"/>
      <c r="C37" s="273"/>
      <c r="D37" s="273"/>
    </row>
  </sheetData>
  <mergeCells count="12">
    <mergeCell ref="A2:C2"/>
    <mergeCell ref="A3:C3"/>
    <mergeCell ref="A4:C4"/>
    <mergeCell ref="A8:A9"/>
    <mergeCell ref="B8:B9"/>
    <mergeCell ref="C8:C9"/>
    <mergeCell ref="C28:D28"/>
    <mergeCell ref="C29:D29"/>
    <mergeCell ref="A6:B6"/>
    <mergeCell ref="A10:A21"/>
    <mergeCell ref="B10:B21"/>
    <mergeCell ref="C10:C21"/>
  </mergeCells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&amp;CPágina 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showGridLines="0" view="pageLayout" topLeftCell="A19" zoomScale="115" zoomScaleNormal="100" zoomScalePageLayoutView="115" workbookViewId="0">
      <selection activeCell="D27" sqref="D27"/>
    </sheetView>
  </sheetViews>
  <sheetFormatPr baseColWidth="10" defaultRowHeight="15"/>
  <cols>
    <col min="1" max="1" width="11.42578125" style="553"/>
    <col min="2" max="2" width="36.140625" style="553" customWidth="1"/>
    <col min="3" max="4" width="8.7109375" style="553" customWidth="1"/>
    <col min="5" max="5" width="11.42578125" style="553"/>
    <col min="6" max="6" width="23.42578125" style="553" customWidth="1"/>
    <col min="7" max="7" width="18.28515625" style="553" bestFit="1" customWidth="1"/>
    <col min="8" max="8" width="15.140625" style="553" customWidth="1"/>
    <col min="9" max="9" width="12.85546875" style="553" customWidth="1"/>
    <col min="10" max="16384" width="11.42578125" style="553"/>
  </cols>
  <sheetData>
    <row r="1" spans="2:9" s="670" customFormat="1"/>
    <row r="2" spans="2:9" ht="23.25" customHeight="1">
      <c r="B2" s="1144" t="s">
        <v>771</v>
      </c>
      <c r="C2" s="1145"/>
      <c r="D2" s="1145"/>
      <c r="E2" s="1145"/>
      <c r="F2" s="1145"/>
      <c r="G2" s="1145"/>
      <c r="H2" s="1145"/>
      <c r="I2" s="1146"/>
    </row>
    <row r="3" spans="2:9" s="670" customFormat="1" ht="17.25" customHeight="1">
      <c r="B3" s="1141" t="s">
        <v>999</v>
      </c>
      <c r="C3" s="1142"/>
      <c r="D3" s="1142"/>
      <c r="E3" s="1142"/>
      <c r="F3" s="1142"/>
      <c r="G3" s="1142"/>
      <c r="H3" s="1142"/>
      <c r="I3" s="1143"/>
    </row>
    <row r="4" spans="2:9" ht="40.5" customHeight="1">
      <c r="B4" s="796" t="s">
        <v>75</v>
      </c>
      <c r="C4" s="796" t="s">
        <v>657</v>
      </c>
      <c r="D4" s="796" t="s">
        <v>658</v>
      </c>
      <c r="E4" s="796" t="s">
        <v>659</v>
      </c>
      <c r="F4" s="796" t="s">
        <v>660</v>
      </c>
      <c r="G4" s="796" t="s">
        <v>661</v>
      </c>
      <c r="H4" s="796" t="s">
        <v>662</v>
      </c>
      <c r="I4" s="797" t="s">
        <v>663</v>
      </c>
    </row>
    <row r="5" spans="2:9" ht="12.75" customHeight="1">
      <c r="B5" s="798" t="s">
        <v>1013</v>
      </c>
      <c r="C5" s="799"/>
      <c r="D5" s="800" t="s">
        <v>1011</v>
      </c>
      <c r="E5" s="800" t="s">
        <v>1012</v>
      </c>
      <c r="F5" s="801" t="s">
        <v>1010</v>
      </c>
      <c r="G5" s="801" t="s">
        <v>1014</v>
      </c>
      <c r="H5" s="801" t="s">
        <v>1014</v>
      </c>
      <c r="I5" s="802">
        <v>4000</v>
      </c>
    </row>
    <row r="6" spans="2:9" s="789" customFormat="1" ht="12.75" customHeight="1">
      <c r="B6" s="803" t="s">
        <v>1013</v>
      </c>
      <c r="C6" s="804"/>
      <c r="D6" s="805" t="s">
        <v>1011</v>
      </c>
      <c r="E6" s="805" t="s">
        <v>1012</v>
      </c>
      <c r="F6" s="806" t="s">
        <v>1015</v>
      </c>
      <c r="G6" s="806" t="s">
        <v>1016</v>
      </c>
      <c r="H6" s="806" t="s">
        <v>1016</v>
      </c>
      <c r="I6" s="807">
        <v>4000</v>
      </c>
    </row>
    <row r="7" spans="2:9" s="789" customFormat="1" ht="12.75" customHeight="1">
      <c r="B7" s="803" t="s">
        <v>1013</v>
      </c>
      <c r="C7" s="804"/>
      <c r="D7" s="805" t="s">
        <v>1011</v>
      </c>
      <c r="E7" s="805" t="s">
        <v>1012</v>
      </c>
      <c r="F7" s="806" t="s">
        <v>1017</v>
      </c>
      <c r="G7" s="806" t="s">
        <v>1018</v>
      </c>
      <c r="H7" s="806" t="s">
        <v>1018</v>
      </c>
      <c r="I7" s="807">
        <v>4000</v>
      </c>
    </row>
    <row r="8" spans="2:9" s="789" customFormat="1" ht="12.75" customHeight="1">
      <c r="B8" s="803" t="s">
        <v>1013</v>
      </c>
      <c r="C8" s="804"/>
      <c r="D8" s="805" t="s">
        <v>1011</v>
      </c>
      <c r="E8" s="805" t="s">
        <v>1012</v>
      </c>
      <c r="F8" s="806" t="s">
        <v>1019</v>
      </c>
      <c r="G8" s="806" t="s">
        <v>1020</v>
      </c>
      <c r="H8" s="806" t="s">
        <v>1020</v>
      </c>
      <c r="I8" s="807">
        <v>4000</v>
      </c>
    </row>
    <row r="9" spans="2:9" s="789" customFormat="1" ht="12.75" customHeight="1">
      <c r="B9" s="803" t="s">
        <v>1013</v>
      </c>
      <c r="C9" s="804"/>
      <c r="D9" s="805" t="s">
        <v>1011</v>
      </c>
      <c r="E9" s="805" t="s">
        <v>1012</v>
      </c>
      <c r="F9" s="806" t="s">
        <v>1021</v>
      </c>
      <c r="G9" s="806" t="s">
        <v>1024</v>
      </c>
      <c r="H9" s="806" t="s">
        <v>1024</v>
      </c>
      <c r="I9" s="807">
        <v>4000</v>
      </c>
    </row>
    <row r="10" spans="2:9" s="789" customFormat="1" ht="12.75" customHeight="1">
      <c r="B10" s="803" t="s">
        <v>1013</v>
      </c>
      <c r="C10" s="804"/>
      <c r="D10" s="805" t="s">
        <v>1011</v>
      </c>
      <c r="E10" s="805" t="s">
        <v>1012</v>
      </c>
      <c r="F10" s="806" t="s">
        <v>1022</v>
      </c>
      <c r="G10" s="806" t="s">
        <v>1023</v>
      </c>
      <c r="H10" s="806" t="s">
        <v>1023</v>
      </c>
      <c r="I10" s="807">
        <v>4000</v>
      </c>
    </row>
    <row r="11" spans="2:9" s="789" customFormat="1" ht="12.75" customHeight="1">
      <c r="B11" s="803" t="s">
        <v>1013</v>
      </c>
      <c r="C11" s="804"/>
      <c r="D11" s="805" t="s">
        <v>1011</v>
      </c>
      <c r="E11" s="805" t="s">
        <v>1012</v>
      </c>
      <c r="F11" s="806" t="s">
        <v>1025</v>
      </c>
      <c r="G11" s="806" t="s">
        <v>1026</v>
      </c>
      <c r="H11" s="806" t="s">
        <v>1026</v>
      </c>
      <c r="I11" s="807">
        <v>2000</v>
      </c>
    </row>
    <row r="12" spans="2:9" s="789" customFormat="1" ht="12.75" customHeight="1">
      <c r="B12" s="803" t="s">
        <v>1013</v>
      </c>
      <c r="C12" s="804"/>
      <c r="D12" s="805" t="s">
        <v>1011</v>
      </c>
      <c r="E12" s="805" t="s">
        <v>1012</v>
      </c>
      <c r="F12" s="806" t="s">
        <v>1027</v>
      </c>
      <c r="G12" s="806" t="s">
        <v>1028</v>
      </c>
      <c r="H12" s="806" t="s">
        <v>1028</v>
      </c>
      <c r="I12" s="807">
        <v>2000</v>
      </c>
    </row>
    <row r="13" spans="2:9" s="789" customFormat="1" ht="12.75" customHeight="1">
      <c r="B13" s="803" t="s">
        <v>1013</v>
      </c>
      <c r="C13" s="804"/>
      <c r="D13" s="805" t="s">
        <v>1011</v>
      </c>
      <c r="E13" s="805" t="s">
        <v>1012</v>
      </c>
      <c r="F13" s="806" t="s">
        <v>1029</v>
      </c>
      <c r="G13" s="806" t="s">
        <v>1030</v>
      </c>
      <c r="H13" s="806" t="s">
        <v>1030</v>
      </c>
      <c r="I13" s="807">
        <v>2000</v>
      </c>
    </row>
    <row r="14" spans="2:9" s="789" customFormat="1" ht="12.75" customHeight="1">
      <c r="B14" s="803"/>
      <c r="C14" s="804"/>
      <c r="D14" s="805"/>
      <c r="E14" s="805"/>
      <c r="F14" s="806"/>
      <c r="G14" s="806"/>
      <c r="H14" s="806"/>
      <c r="I14" s="807"/>
    </row>
    <row r="15" spans="2:9" s="789" customFormat="1" ht="16.5" customHeight="1">
      <c r="B15" s="803"/>
      <c r="C15" s="804"/>
      <c r="D15" s="805"/>
      <c r="E15" s="805"/>
      <c r="F15" s="806"/>
      <c r="G15" s="806"/>
      <c r="H15" s="806"/>
      <c r="I15" s="807"/>
    </row>
    <row r="16" spans="2:9" ht="16.5" customHeight="1">
      <c r="B16" s="808" t="s">
        <v>130</v>
      </c>
      <c r="C16" s="809"/>
      <c r="D16" s="809"/>
      <c r="E16" s="809"/>
      <c r="F16" s="809"/>
      <c r="G16" s="809"/>
      <c r="H16" s="810"/>
      <c r="I16" s="811">
        <f>SUM(I5:I14)</f>
        <v>30000</v>
      </c>
    </row>
    <row r="17" spans="2:9" ht="12.75" customHeight="1">
      <c r="B17" s="812"/>
      <c r="C17" s="812"/>
      <c r="D17" s="812"/>
      <c r="E17" s="812"/>
      <c r="F17" s="812"/>
      <c r="G17" s="812"/>
      <c r="H17" s="812"/>
      <c r="I17" s="813"/>
    </row>
    <row r="18" spans="2:9" ht="12.75" customHeight="1">
      <c r="B18" s="1147" t="s">
        <v>76</v>
      </c>
      <c r="C18" s="1147"/>
      <c r="D18" s="1147"/>
      <c r="E18" s="1147"/>
      <c r="F18" s="1147"/>
      <c r="G18" s="1147"/>
      <c r="H18" s="1147"/>
      <c r="I18" s="813"/>
    </row>
    <row r="19" spans="2:9" ht="12.75" customHeight="1">
      <c r="B19" s="814"/>
      <c r="C19" s="815"/>
      <c r="D19" s="816"/>
      <c r="E19" s="816"/>
      <c r="F19" s="817"/>
      <c r="G19" s="818"/>
      <c r="H19" s="815"/>
      <c r="I19" s="812"/>
    </row>
    <row r="20" spans="2:9" ht="12.75" customHeight="1">
      <c r="B20" s="1148"/>
      <c r="C20" s="1148"/>
      <c r="D20" s="816"/>
      <c r="E20" s="819"/>
      <c r="F20" s="819"/>
      <c r="G20" s="819"/>
      <c r="H20" s="819"/>
      <c r="I20" s="812"/>
    </row>
    <row r="21" spans="2:9" ht="12.75" customHeight="1">
      <c r="B21" s="812"/>
      <c r="C21" s="1149"/>
      <c r="D21" s="1149"/>
      <c r="E21" s="812"/>
      <c r="F21" s="812"/>
      <c r="G21" s="1150"/>
      <c r="H21" s="1150"/>
      <c r="I21" s="812"/>
    </row>
    <row r="22" spans="2:9" ht="12.75" customHeight="1">
      <c r="B22" s="812"/>
      <c r="C22" s="1139"/>
      <c r="D22" s="1139"/>
      <c r="E22" s="812"/>
      <c r="F22" s="812"/>
      <c r="G22" s="1140"/>
      <c r="H22" s="1140"/>
      <c r="I22" s="812"/>
    </row>
    <row r="23" spans="2:9" ht="40.5" customHeight="1">
      <c r="B23" s="817"/>
      <c r="C23" s="812"/>
      <c r="D23" s="812"/>
      <c r="E23" s="817"/>
      <c r="F23" s="817"/>
      <c r="G23" s="817"/>
      <c r="H23" s="820"/>
      <c r="I23" s="812"/>
    </row>
  </sheetData>
  <mergeCells count="8">
    <mergeCell ref="C22:D22"/>
    <mergeCell ref="G22:H22"/>
    <mergeCell ref="B3:I3"/>
    <mergeCell ref="B2:I2"/>
    <mergeCell ref="B18:H18"/>
    <mergeCell ref="B20:C20"/>
    <mergeCell ref="C21:D21"/>
    <mergeCell ref="G21:H21"/>
  </mergeCells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&amp;CPágina 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view="pageLayout" topLeftCell="A16" zoomScaleNormal="145" workbookViewId="0">
      <selection activeCell="D27" sqref="D27"/>
    </sheetView>
  </sheetViews>
  <sheetFormatPr baseColWidth="10" defaultColWidth="11" defaultRowHeight="15"/>
  <cols>
    <col min="1" max="1" width="13.7109375" style="670" customWidth="1"/>
    <col min="2" max="2" width="34.5703125" style="670" customWidth="1"/>
    <col min="3" max="5" width="16.140625" style="670" customWidth="1"/>
    <col min="6" max="16384" width="11" style="670"/>
  </cols>
  <sheetData>
    <row r="1" spans="1:5" ht="58.5" customHeight="1">
      <c r="A1" s="1151" t="s">
        <v>1000</v>
      </c>
      <c r="B1" s="1152"/>
      <c r="C1" s="1153"/>
      <c r="D1" s="1153"/>
      <c r="E1" s="1154"/>
    </row>
    <row r="2" spans="1:5">
      <c r="A2" s="675"/>
      <c r="B2" s="676"/>
      <c r="C2" s="1155" t="s">
        <v>664</v>
      </c>
      <c r="D2" s="1156"/>
      <c r="E2" s="677"/>
    </row>
    <row r="3" spans="1:5" ht="22.5">
      <c r="A3" s="678" t="s">
        <v>665</v>
      </c>
      <c r="B3" s="679" t="s">
        <v>666</v>
      </c>
      <c r="C3" s="680" t="s">
        <v>667</v>
      </c>
      <c r="D3" s="681" t="s">
        <v>668</v>
      </c>
      <c r="E3" s="682" t="s">
        <v>669</v>
      </c>
    </row>
    <row r="4" spans="1:5">
      <c r="A4" s="707" t="s">
        <v>773</v>
      </c>
      <c r="B4" s="708" t="s">
        <v>773</v>
      </c>
      <c r="C4" s="639">
        <v>0</v>
      </c>
      <c r="D4" s="639">
        <v>0</v>
      </c>
      <c r="E4" s="638">
        <v>0</v>
      </c>
    </row>
    <row r="5" spans="1:5">
      <c r="A5" s="625"/>
      <c r="B5" s="640"/>
      <c r="C5" s="639"/>
      <c r="D5" s="639"/>
      <c r="E5" s="637"/>
    </row>
    <row r="6" spans="1:5">
      <c r="A6" s="625"/>
      <c r="B6" s="640"/>
      <c r="C6" s="639"/>
      <c r="D6" s="639"/>
      <c r="E6" s="637"/>
    </row>
    <row r="7" spans="1:5">
      <c r="A7" s="625"/>
      <c r="B7" s="640"/>
      <c r="C7" s="639"/>
      <c r="D7" s="639"/>
      <c r="E7" s="637"/>
    </row>
    <row r="8" spans="1:5">
      <c r="A8" s="625"/>
      <c r="B8" s="640"/>
      <c r="C8" s="639"/>
      <c r="D8" s="639"/>
      <c r="E8" s="637"/>
    </row>
    <row r="9" spans="1:5">
      <c r="A9" s="611"/>
      <c r="B9" s="614"/>
      <c r="C9" s="614"/>
      <c r="D9" s="614"/>
      <c r="E9" s="615"/>
    </row>
    <row r="10" spans="1:5">
      <c r="A10" s="611"/>
      <c r="B10" s="614"/>
      <c r="C10" s="614"/>
      <c r="D10" s="614"/>
      <c r="E10" s="615"/>
    </row>
    <row r="11" spans="1:5">
      <c r="A11" s="611"/>
      <c r="B11" s="614"/>
      <c r="C11" s="614"/>
      <c r="D11" s="614"/>
      <c r="E11" s="615"/>
    </row>
    <row r="12" spans="1:5">
      <c r="A12" s="611"/>
      <c r="B12" s="614"/>
      <c r="C12" s="614"/>
      <c r="D12" s="614"/>
      <c r="E12" s="615"/>
    </row>
    <row r="13" spans="1:5">
      <c r="A13" s="611"/>
      <c r="B13" s="614"/>
      <c r="C13" s="614"/>
      <c r="D13" s="614"/>
      <c r="E13" s="615"/>
    </row>
    <row r="14" spans="1:5">
      <c r="A14" s="611"/>
      <c r="B14" s="614"/>
      <c r="C14" s="614"/>
      <c r="D14" s="614"/>
      <c r="E14" s="615"/>
    </row>
    <row r="15" spans="1:5">
      <c r="A15" s="611"/>
      <c r="B15" s="614"/>
      <c r="C15" s="614"/>
      <c r="D15" s="614"/>
      <c r="E15" s="615"/>
    </row>
    <row r="16" spans="1:5">
      <c r="A16" s="611"/>
      <c r="B16" s="614"/>
      <c r="C16" s="614"/>
      <c r="D16" s="614"/>
      <c r="E16" s="615"/>
    </row>
    <row r="17" spans="1:7">
      <c r="A17" s="616"/>
      <c r="B17" s="617"/>
      <c r="C17" s="617"/>
      <c r="D17" s="617"/>
      <c r="E17" s="618"/>
    </row>
    <row r="19" spans="1:7" ht="15" customHeight="1">
      <c r="A19" s="900" t="s">
        <v>76</v>
      </c>
      <c r="B19" s="900"/>
      <c r="C19" s="900"/>
      <c r="D19" s="900"/>
      <c r="E19" s="900"/>
      <c r="F19" s="683"/>
      <c r="G19" s="683"/>
    </row>
    <row r="20" spans="1:7">
      <c r="A20" s="60"/>
      <c r="B20" s="81"/>
      <c r="C20" s="82"/>
      <c r="D20" s="82"/>
      <c r="E20" s="33"/>
      <c r="F20" s="83"/>
      <c r="G20" s="81"/>
    </row>
    <row r="21" spans="1:7">
      <c r="C21" s="82"/>
      <c r="D21" s="162"/>
      <c r="E21" s="162"/>
      <c r="F21" s="162"/>
      <c r="G21" s="162"/>
    </row>
    <row r="22" spans="1:7">
      <c r="A22" s="1157"/>
      <c r="B22" s="1157"/>
      <c r="C22" s="613"/>
      <c r="D22" s="1158"/>
      <c r="E22" s="1158"/>
    </row>
    <row r="23" spans="1:7">
      <c r="A23" s="1159"/>
      <c r="B23" s="1159"/>
      <c r="C23" s="613"/>
      <c r="D23" s="1160"/>
      <c r="E23" s="1160"/>
    </row>
    <row r="24" spans="1:7">
      <c r="A24" s="613"/>
      <c r="B24" s="613"/>
      <c r="C24" s="613"/>
      <c r="D24" s="613"/>
      <c r="E24" s="613"/>
    </row>
  </sheetData>
  <mergeCells count="7">
    <mergeCell ref="A1:E1"/>
    <mergeCell ref="C2:D2"/>
    <mergeCell ref="A22:B22"/>
    <mergeCell ref="D22:E22"/>
    <mergeCell ref="A23:B23"/>
    <mergeCell ref="D23:E23"/>
    <mergeCell ref="A19:E1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&amp;CPágina 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Layout" topLeftCell="A16" zoomScaleNormal="85" workbookViewId="0">
      <selection activeCell="B3" sqref="B3:E3"/>
    </sheetView>
  </sheetViews>
  <sheetFormatPr baseColWidth="10" defaultRowHeight="12.75"/>
  <cols>
    <col min="1" max="1" width="51.28515625" style="567" customWidth="1"/>
    <col min="2" max="2" width="20" style="567" customWidth="1"/>
    <col min="3" max="3" width="48.7109375" style="567" customWidth="1"/>
    <col min="4" max="4" width="11" style="567" customWidth="1"/>
    <col min="5" max="16384" width="11.42578125" style="567"/>
  </cols>
  <sheetData>
    <row r="1" spans="1:9" s="26" customFormat="1"/>
    <row r="2" spans="1:9" s="26" customFormat="1">
      <c r="A2" s="861" t="s">
        <v>897</v>
      </c>
      <c r="B2" s="861"/>
      <c r="C2" s="861"/>
    </row>
    <row r="3" spans="1:9" s="26" customFormat="1" ht="20.25" customHeight="1">
      <c r="A3" s="861" t="s">
        <v>967</v>
      </c>
      <c r="B3" s="861"/>
      <c r="C3" s="861"/>
    </row>
    <row r="4" spans="1:9" s="26" customFormat="1" ht="15.75" customHeight="1">
      <c r="A4" s="861"/>
      <c r="B4" s="861"/>
      <c r="C4" s="861"/>
    </row>
    <row r="5" spans="1:9" s="26" customFormat="1" ht="9.75" customHeight="1">
      <c r="A5" s="30"/>
      <c r="B5" s="30"/>
      <c r="C5" s="30"/>
      <c r="F5" s="26" t="s">
        <v>1010</v>
      </c>
    </row>
    <row r="6" spans="1:9" s="26" customFormat="1" ht="15.75" customHeight="1">
      <c r="A6" s="1124" t="s">
        <v>497</v>
      </c>
      <c r="B6" s="1124"/>
      <c r="C6" s="32"/>
      <c r="D6" s="32"/>
      <c r="E6" s="32"/>
      <c r="F6" s="32"/>
      <c r="G6" s="32"/>
      <c r="H6" s="32"/>
      <c r="I6" s="33"/>
    </row>
    <row r="7" spans="1:9" s="26" customFormat="1" ht="9.75" customHeight="1" thickBot="1">
      <c r="A7" s="30"/>
      <c r="B7" s="30"/>
      <c r="C7" s="30"/>
    </row>
    <row r="8" spans="1:9" s="26" customFormat="1" ht="12.75" customHeight="1" thickBot="1">
      <c r="A8" s="735" t="s">
        <v>898</v>
      </c>
      <c r="B8" s="736" t="s">
        <v>899</v>
      </c>
      <c r="C8" s="736" t="s">
        <v>900</v>
      </c>
    </row>
    <row r="9" spans="1:9" s="26" customFormat="1">
      <c r="A9" s="734"/>
      <c r="B9" s="477"/>
      <c r="C9" s="478"/>
    </row>
    <row r="10" spans="1:9" s="26" customFormat="1">
      <c r="A10" s="734"/>
      <c r="B10" s="477"/>
      <c r="C10" s="478"/>
    </row>
    <row r="11" spans="1:9" s="26" customFormat="1">
      <c r="A11" s="734"/>
      <c r="B11" s="477"/>
      <c r="C11" s="478"/>
    </row>
    <row r="12" spans="1:9" s="26" customFormat="1">
      <c r="A12" s="734"/>
      <c r="B12" s="477"/>
      <c r="C12" s="478"/>
    </row>
    <row r="13" spans="1:9" s="26" customFormat="1">
      <c r="A13" s="734"/>
      <c r="B13" s="477"/>
      <c r="C13" s="478"/>
    </row>
    <row r="14" spans="1:9" s="26" customFormat="1">
      <c r="A14" s="734"/>
      <c r="B14" s="477"/>
      <c r="C14" s="478"/>
    </row>
    <row r="15" spans="1:9" s="26" customFormat="1">
      <c r="A15" s="734"/>
      <c r="B15" s="477"/>
      <c r="C15" s="478"/>
    </row>
    <row r="16" spans="1:9" s="26" customFormat="1" ht="105.75" customHeight="1">
      <c r="A16" s="1161" t="s">
        <v>786</v>
      </c>
      <c r="B16" s="1162"/>
      <c r="C16" s="1163"/>
    </row>
    <row r="17" spans="1:4" s="26" customFormat="1">
      <c r="A17" s="734"/>
      <c r="B17" s="477"/>
      <c r="C17" s="478"/>
    </row>
    <row r="18" spans="1:4" s="26" customFormat="1">
      <c r="A18" s="734"/>
      <c r="B18" s="477"/>
      <c r="C18" s="624"/>
    </row>
    <row r="19" spans="1:4" s="26" customFormat="1">
      <c r="A19" s="669"/>
      <c r="B19" s="668"/>
      <c r="C19" s="667"/>
    </row>
    <row r="20" spans="1:4" s="26" customFormat="1">
      <c r="A20" s="733"/>
      <c r="B20" s="733"/>
      <c r="C20" s="733"/>
    </row>
    <row r="21" spans="1:4" s="26" customFormat="1">
      <c r="A21" s="16" t="s">
        <v>76</v>
      </c>
    </row>
    <row r="22" spans="1:4" s="26" customFormat="1">
      <c r="A22" s="33"/>
      <c r="B22" s="33"/>
      <c r="C22" s="33"/>
      <c r="D22" s="33"/>
    </row>
    <row r="23" spans="1:4" s="26" customFormat="1">
      <c r="A23" s="33"/>
      <c r="B23" s="33"/>
      <c r="C23" s="33"/>
      <c r="D23" s="33"/>
    </row>
    <row r="24" spans="1:4" s="26" customFormat="1" ht="15" customHeight="1">
      <c r="A24" s="35"/>
      <c r="B24" s="33"/>
      <c r="C24" s="709"/>
      <c r="D24" s="709"/>
    </row>
    <row r="25" spans="1:4" s="26" customFormat="1" ht="15" customHeight="1">
      <c r="A25" s="35"/>
      <c r="B25" s="33"/>
      <c r="C25" s="710"/>
      <c r="D25" s="710"/>
    </row>
    <row r="26" spans="1:4" s="26" customFormat="1">
      <c r="A26" s="33"/>
      <c r="B26" s="33"/>
      <c r="C26" s="33"/>
      <c r="D26" s="33"/>
    </row>
    <row r="27" spans="1:4">
      <c r="A27" s="26"/>
    </row>
  </sheetData>
  <mergeCells count="5">
    <mergeCell ref="A2:C2"/>
    <mergeCell ref="A3:C3"/>
    <mergeCell ref="A4:C4"/>
    <mergeCell ref="A6:B6"/>
    <mergeCell ref="A16:C16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 xml:space="preserve">&amp;CPágina 5
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view="pageLayout" topLeftCell="A10" zoomScaleNormal="100" workbookViewId="0">
      <selection activeCell="B3" sqref="B3:E3"/>
    </sheetView>
  </sheetViews>
  <sheetFormatPr baseColWidth="10" defaultRowHeight="12"/>
  <cols>
    <col min="1" max="1" width="32.5703125" style="759" customWidth="1"/>
    <col min="2" max="2" width="20" style="759" customWidth="1"/>
    <col min="3" max="3" width="28.42578125" style="759" customWidth="1"/>
    <col min="4" max="4" width="37.42578125" style="759" customWidth="1"/>
    <col min="5" max="16384" width="11.42578125" style="759"/>
  </cols>
  <sheetData>
    <row r="1" spans="1:9" s="737" customFormat="1"/>
    <row r="2" spans="1:9" s="737" customFormat="1">
      <c r="A2" s="1164" t="s">
        <v>901</v>
      </c>
      <c r="B2" s="1164"/>
      <c r="C2" s="1164"/>
      <c r="D2" s="1164"/>
    </row>
    <row r="3" spans="1:9" s="737" customFormat="1" ht="20.25" customHeight="1">
      <c r="A3" s="1164" t="s">
        <v>967</v>
      </c>
      <c r="B3" s="1164"/>
      <c r="C3" s="1164"/>
      <c r="D3" s="1164"/>
    </row>
    <row r="4" spans="1:9" s="737" customFormat="1" ht="15.75" customHeight="1">
      <c r="A4" s="1164" t="s">
        <v>494</v>
      </c>
      <c r="B4" s="1164"/>
      <c r="C4" s="1164"/>
      <c r="D4" s="1164"/>
    </row>
    <row r="5" spans="1:9" s="737" customFormat="1" ht="9.75" customHeight="1">
      <c r="A5" s="738"/>
      <c r="B5" s="738"/>
      <c r="C5" s="738"/>
    </row>
    <row r="6" spans="1:9" s="737" customFormat="1" ht="9.75" customHeight="1">
      <c r="B6" s="739"/>
      <c r="C6" s="739"/>
      <c r="E6" s="740"/>
      <c r="F6" s="740"/>
      <c r="G6" s="740"/>
      <c r="H6" s="740"/>
      <c r="I6" s="741"/>
    </row>
    <row r="7" spans="1:9" s="737" customFormat="1" ht="9.75" customHeight="1" thickBot="1">
      <c r="A7" s="738"/>
      <c r="B7" s="738"/>
      <c r="C7" s="738"/>
    </row>
    <row r="8" spans="1:9" s="737" customFormat="1">
      <c r="A8" s="1165" t="s">
        <v>902</v>
      </c>
      <c r="B8" s="1167" t="s">
        <v>421</v>
      </c>
      <c r="C8" s="1168"/>
      <c r="D8" s="1165" t="s">
        <v>903</v>
      </c>
    </row>
    <row r="9" spans="1:9" s="737" customFormat="1" ht="12.75" thickBot="1">
      <c r="A9" s="1166"/>
      <c r="B9" s="742" t="s">
        <v>422</v>
      </c>
      <c r="C9" s="743" t="s">
        <v>423</v>
      </c>
      <c r="D9" s="1166"/>
    </row>
    <row r="10" spans="1:9" s="737" customFormat="1" ht="15" customHeight="1">
      <c r="A10" s="744">
        <v>1112102001</v>
      </c>
      <c r="B10" s="745" t="s">
        <v>539</v>
      </c>
      <c r="C10" s="746">
        <v>198285020</v>
      </c>
      <c r="D10" s="747" t="s">
        <v>904</v>
      </c>
    </row>
    <row r="11" spans="1:9" s="737" customFormat="1">
      <c r="A11" s="748">
        <v>1112102002</v>
      </c>
      <c r="B11" s="749" t="s">
        <v>539</v>
      </c>
      <c r="C11" s="750">
        <v>199739939</v>
      </c>
      <c r="D11" s="751" t="s">
        <v>905</v>
      </c>
    </row>
    <row r="12" spans="1:9" s="737" customFormat="1">
      <c r="A12" s="748">
        <v>1112106001</v>
      </c>
      <c r="B12" s="749" t="s">
        <v>906</v>
      </c>
      <c r="C12" s="752" t="s">
        <v>907</v>
      </c>
      <c r="D12" s="751" t="s">
        <v>908</v>
      </c>
    </row>
    <row r="13" spans="1:9" s="737" customFormat="1">
      <c r="A13" s="748">
        <v>1112106002</v>
      </c>
      <c r="B13" s="749" t="s">
        <v>906</v>
      </c>
      <c r="C13" s="752" t="s">
        <v>909</v>
      </c>
      <c r="D13" s="751" t="s">
        <v>910</v>
      </c>
    </row>
    <row r="14" spans="1:9" s="737" customFormat="1">
      <c r="A14" s="748">
        <v>1112106005</v>
      </c>
      <c r="B14" s="749" t="s">
        <v>906</v>
      </c>
      <c r="C14" s="752" t="s">
        <v>911</v>
      </c>
      <c r="D14" s="751" t="s">
        <v>912</v>
      </c>
    </row>
    <row r="15" spans="1:9" s="737" customFormat="1">
      <c r="A15" s="748">
        <v>1112106006</v>
      </c>
      <c r="B15" s="749" t="s">
        <v>906</v>
      </c>
      <c r="C15" s="752" t="s">
        <v>913</v>
      </c>
      <c r="D15" s="753" t="s">
        <v>914</v>
      </c>
    </row>
    <row r="16" spans="1:9" s="737" customFormat="1">
      <c r="A16" s="748">
        <v>1112106007</v>
      </c>
      <c r="B16" s="749" t="s">
        <v>906</v>
      </c>
      <c r="C16" s="752" t="s">
        <v>915</v>
      </c>
      <c r="D16" s="753" t="s">
        <v>916</v>
      </c>
    </row>
    <row r="17" spans="1:4" s="737" customFormat="1">
      <c r="A17" s="748">
        <v>1112106008</v>
      </c>
      <c r="B17" s="749" t="s">
        <v>906</v>
      </c>
      <c r="C17" s="754">
        <v>196446700101</v>
      </c>
      <c r="D17" s="753" t="s">
        <v>917</v>
      </c>
    </row>
    <row r="18" spans="1:4" s="737" customFormat="1">
      <c r="A18" s="748">
        <v>1112106009</v>
      </c>
      <c r="B18" s="749" t="s">
        <v>906</v>
      </c>
      <c r="C18" s="754">
        <v>208764700101</v>
      </c>
      <c r="D18" s="753" t="s">
        <v>918</v>
      </c>
    </row>
    <row r="19" spans="1:4" s="737" customFormat="1">
      <c r="A19" s="748">
        <v>1112106010</v>
      </c>
      <c r="B19" s="749" t="s">
        <v>906</v>
      </c>
      <c r="C19" s="754">
        <v>208766110101</v>
      </c>
      <c r="D19" s="753" t="s">
        <v>919</v>
      </c>
    </row>
    <row r="20" spans="1:4" s="737" customFormat="1">
      <c r="A20" s="748">
        <v>1112106011</v>
      </c>
      <c r="B20" s="749" t="s">
        <v>906</v>
      </c>
      <c r="C20" s="754">
        <v>212402050101</v>
      </c>
      <c r="D20" s="753" t="s">
        <v>920</v>
      </c>
    </row>
    <row r="21" spans="1:4" s="737" customFormat="1">
      <c r="A21" s="748">
        <v>1112106012</v>
      </c>
      <c r="B21" s="749" t="s">
        <v>906</v>
      </c>
      <c r="C21" s="754">
        <v>220432770101</v>
      </c>
      <c r="D21" s="753" t="s">
        <v>921</v>
      </c>
    </row>
    <row r="22" spans="1:4" s="737" customFormat="1">
      <c r="A22" s="748">
        <v>1112106013</v>
      </c>
      <c r="B22" s="749" t="s">
        <v>906</v>
      </c>
      <c r="C22" s="754">
        <v>220433500101</v>
      </c>
      <c r="D22" s="753" t="s">
        <v>922</v>
      </c>
    </row>
    <row r="23" spans="1:4" s="737" customFormat="1">
      <c r="A23" s="748">
        <v>1112106014</v>
      </c>
      <c r="B23" s="749" t="s">
        <v>906</v>
      </c>
      <c r="C23" s="754">
        <v>227103470101</v>
      </c>
      <c r="D23" s="753" t="s">
        <v>929</v>
      </c>
    </row>
    <row r="24" spans="1:4" s="737" customFormat="1">
      <c r="A24" s="748">
        <v>1112106015</v>
      </c>
      <c r="B24" s="749" t="s">
        <v>906</v>
      </c>
      <c r="C24" s="754">
        <v>230485310101</v>
      </c>
      <c r="D24" s="753" t="s">
        <v>930</v>
      </c>
    </row>
    <row r="25" spans="1:4" s="737" customFormat="1">
      <c r="A25" s="748">
        <v>1112106016</v>
      </c>
      <c r="B25" s="749" t="s">
        <v>906</v>
      </c>
      <c r="C25" s="754">
        <v>233270590101</v>
      </c>
      <c r="D25" s="753" t="s">
        <v>945</v>
      </c>
    </row>
    <row r="26" spans="1:4" ht="12.75" thickBot="1">
      <c r="A26" s="755"/>
      <c r="B26" s="756"/>
      <c r="C26" s="757"/>
      <c r="D26" s="758"/>
    </row>
    <row r="27" spans="1:4">
      <c r="A27" s="737"/>
    </row>
    <row r="28" spans="1:4">
      <c r="A28" s="737"/>
    </row>
    <row r="29" spans="1:4">
      <c r="A29" s="741"/>
      <c r="B29" s="760"/>
      <c r="C29" s="760"/>
    </row>
    <row r="30" spans="1:4">
      <c r="A30" s="761"/>
      <c r="B30" s="760"/>
      <c r="C30" s="760"/>
    </row>
    <row r="31" spans="1:4" ht="15" customHeight="1">
      <c r="A31" s="762"/>
      <c r="B31" s="760"/>
      <c r="C31" s="762"/>
    </row>
    <row r="32" spans="1:4" ht="15" customHeight="1">
      <c r="A32" s="762"/>
      <c r="B32" s="760"/>
      <c r="C32" s="762"/>
    </row>
    <row r="33" spans="1:3">
      <c r="A33" s="741"/>
      <c r="B33" s="760"/>
      <c r="C33" s="760"/>
    </row>
    <row r="34" spans="1:3">
      <c r="A34" s="737"/>
    </row>
  </sheetData>
  <mergeCells count="6">
    <mergeCell ref="A2:D2"/>
    <mergeCell ref="A3:D3"/>
    <mergeCell ref="A4:D4"/>
    <mergeCell ref="A8:A9"/>
    <mergeCell ref="B8:C8"/>
    <mergeCell ref="D8:D9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&amp;CPágina 6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3"/>
  <sheetViews>
    <sheetView showGridLines="0" view="pageLayout" zoomScale="85" zoomScaleNormal="100" zoomScalePageLayoutView="85" workbookViewId="0">
      <selection activeCell="B3" sqref="B3:E3"/>
    </sheetView>
  </sheetViews>
  <sheetFormatPr baseColWidth="10" defaultRowHeight="12.75"/>
  <cols>
    <col min="1" max="1" width="4.85546875" style="636" customWidth="1"/>
    <col min="2" max="2" width="30.85546875" style="636" customWidth="1"/>
    <col min="3" max="3" width="84.42578125" style="636" customWidth="1"/>
    <col min="4" max="4" width="31.7109375" style="636" customWidth="1"/>
    <col min="5" max="5" width="4.85546875" style="636" customWidth="1"/>
    <col min="6" max="16384" width="11.42578125" style="636"/>
  </cols>
  <sheetData>
    <row r="1" spans="1:8" s="213" customFormat="1">
      <c r="B1" s="1169" t="s">
        <v>673</v>
      </c>
      <c r="C1" s="1169"/>
      <c r="D1" s="1169"/>
      <c r="E1" s="1169"/>
    </row>
    <row r="2" spans="1:8" s="213" customFormat="1">
      <c r="B2" s="1169" t="s">
        <v>1005</v>
      </c>
      <c r="C2" s="1169"/>
      <c r="D2" s="1169"/>
      <c r="E2" s="1169"/>
    </row>
    <row r="3" spans="1:8" s="213" customFormat="1">
      <c r="B3" s="1169" t="s">
        <v>0</v>
      </c>
      <c r="C3" s="1169"/>
      <c r="D3" s="1169"/>
      <c r="E3" s="1169"/>
    </row>
    <row r="4" spans="1:8">
      <c r="A4" s="666"/>
      <c r="B4" s="665" t="s">
        <v>3</v>
      </c>
      <c r="C4" s="621" t="s">
        <v>674</v>
      </c>
      <c r="D4" s="281"/>
      <c r="E4" s="664"/>
      <c r="F4" s="244"/>
      <c r="G4" s="244"/>
      <c r="H4" s="244"/>
    </row>
    <row r="5" spans="1:8">
      <c r="A5" s="666"/>
      <c r="B5" s="631"/>
      <c r="C5" s="630"/>
      <c r="D5" s="630"/>
      <c r="E5" s="622"/>
    </row>
    <row r="6" spans="1:8" s="663" customFormat="1">
      <c r="A6" s="629"/>
      <c r="B6" s="635" t="s">
        <v>675</v>
      </c>
      <c r="C6" s="633" t="s">
        <v>676</v>
      </c>
      <c r="D6" s="633" t="s">
        <v>677</v>
      </c>
      <c r="E6" s="632"/>
    </row>
    <row r="7" spans="1:8">
      <c r="B7" s="529">
        <v>1241951900</v>
      </c>
      <c r="C7" s="272" t="s">
        <v>721</v>
      </c>
      <c r="D7" s="569">
        <v>3299.89</v>
      </c>
      <c r="E7" s="628"/>
    </row>
    <row r="8" spans="1:8">
      <c r="B8" s="470">
        <v>1241151100</v>
      </c>
      <c r="C8" s="274" t="s">
        <v>678</v>
      </c>
      <c r="D8" s="569">
        <v>2044.53</v>
      </c>
      <c r="E8" s="662"/>
    </row>
    <row r="9" spans="1:8">
      <c r="B9" s="470">
        <v>1241151100</v>
      </c>
      <c r="C9" s="274" t="s">
        <v>678</v>
      </c>
      <c r="D9" s="569">
        <v>2044.53</v>
      </c>
      <c r="E9" s="662"/>
    </row>
    <row r="10" spans="1:8">
      <c r="B10" s="470">
        <v>1241151100</v>
      </c>
      <c r="C10" s="274" t="s">
        <v>678</v>
      </c>
      <c r="D10" s="569">
        <v>2044.53</v>
      </c>
      <c r="E10" s="662"/>
    </row>
    <row r="11" spans="1:8">
      <c r="B11" s="470">
        <v>1241151100</v>
      </c>
      <c r="C11" s="274" t="s">
        <v>678</v>
      </c>
      <c r="D11" s="569">
        <v>2044.53</v>
      </c>
      <c r="E11" s="662"/>
    </row>
    <row r="12" spans="1:8">
      <c r="B12" s="470">
        <v>1241151100</v>
      </c>
      <c r="C12" s="274" t="s">
        <v>678</v>
      </c>
      <c r="D12" s="569">
        <v>2044.53</v>
      </c>
      <c r="E12" s="662"/>
    </row>
    <row r="13" spans="1:8">
      <c r="B13" s="470">
        <v>1241151100</v>
      </c>
      <c r="C13" s="274" t="s">
        <v>679</v>
      </c>
      <c r="D13" s="569">
        <v>975.79</v>
      </c>
      <c r="E13" s="662"/>
    </row>
    <row r="14" spans="1:8">
      <c r="B14" s="470">
        <v>1241151100</v>
      </c>
      <c r="C14" s="274" t="s">
        <v>679</v>
      </c>
      <c r="D14" s="569">
        <v>975.79</v>
      </c>
      <c r="E14" s="662"/>
    </row>
    <row r="15" spans="1:8">
      <c r="B15" s="470">
        <v>1241151100</v>
      </c>
      <c r="C15" s="274" t="s">
        <v>679</v>
      </c>
      <c r="D15" s="569">
        <v>975.79</v>
      </c>
      <c r="E15" s="662"/>
    </row>
    <row r="16" spans="1:8">
      <c r="B16" s="470">
        <v>1241151100</v>
      </c>
      <c r="C16" s="274" t="s">
        <v>680</v>
      </c>
      <c r="D16" s="569">
        <v>2252.29</v>
      </c>
      <c r="E16" s="662"/>
    </row>
    <row r="17" spans="2:5">
      <c r="B17" s="470">
        <v>1241151100</v>
      </c>
      <c r="C17" s="274" t="s">
        <v>681</v>
      </c>
      <c r="D17" s="569">
        <v>1422.7</v>
      </c>
      <c r="E17" s="662"/>
    </row>
    <row r="18" spans="2:5">
      <c r="B18" s="470">
        <v>1241151100</v>
      </c>
      <c r="C18" s="274" t="s">
        <v>681</v>
      </c>
      <c r="D18" s="569">
        <v>1422.7</v>
      </c>
      <c r="E18" s="662"/>
    </row>
    <row r="19" spans="2:5">
      <c r="B19" s="470">
        <v>1241151100</v>
      </c>
      <c r="C19" s="274" t="s">
        <v>681</v>
      </c>
      <c r="D19" s="569">
        <v>1422.7</v>
      </c>
      <c r="E19" s="662"/>
    </row>
    <row r="20" spans="2:5">
      <c r="B20" s="470">
        <v>1241151100</v>
      </c>
      <c r="C20" s="274" t="s">
        <v>681</v>
      </c>
      <c r="D20" s="569">
        <v>1422.7</v>
      </c>
      <c r="E20" s="662"/>
    </row>
    <row r="21" spans="2:5">
      <c r="B21" s="470">
        <v>1241151100</v>
      </c>
      <c r="C21" s="274" t="s">
        <v>681</v>
      </c>
      <c r="D21" s="569">
        <v>1422.7</v>
      </c>
      <c r="E21" s="662"/>
    </row>
    <row r="22" spans="2:5">
      <c r="B22" s="470">
        <v>1241151100</v>
      </c>
      <c r="C22" s="274" t="s">
        <v>682</v>
      </c>
      <c r="D22" s="569">
        <v>2140.1999999999998</v>
      </c>
      <c r="E22" s="662"/>
    </row>
    <row r="23" spans="2:5">
      <c r="B23" s="470">
        <v>1241151100</v>
      </c>
      <c r="C23" s="274" t="s">
        <v>682</v>
      </c>
      <c r="D23" s="569">
        <v>2140.1999999999998</v>
      </c>
      <c r="E23" s="662"/>
    </row>
    <row r="24" spans="2:5">
      <c r="B24" s="470">
        <v>1241151100</v>
      </c>
      <c r="C24" s="274" t="s">
        <v>682</v>
      </c>
      <c r="D24" s="569">
        <v>2140.1999999999998</v>
      </c>
      <c r="E24" s="662"/>
    </row>
    <row r="25" spans="2:5">
      <c r="B25" s="470">
        <v>1241151100</v>
      </c>
      <c r="C25" s="274" t="s">
        <v>682</v>
      </c>
      <c r="D25" s="569">
        <v>2140.1999999999998</v>
      </c>
      <c r="E25" s="662"/>
    </row>
    <row r="26" spans="2:5">
      <c r="B26" s="470">
        <v>1241151100</v>
      </c>
      <c r="C26" s="274" t="s">
        <v>682</v>
      </c>
      <c r="D26" s="569">
        <v>2140.1999999999998</v>
      </c>
      <c r="E26" s="662"/>
    </row>
    <row r="27" spans="2:5">
      <c r="B27" s="470">
        <v>1241151100</v>
      </c>
      <c r="C27" s="274" t="s">
        <v>682</v>
      </c>
      <c r="D27" s="569">
        <v>2140.1999999999998</v>
      </c>
      <c r="E27" s="662"/>
    </row>
    <row r="28" spans="2:5">
      <c r="B28" s="470">
        <v>1241151100</v>
      </c>
      <c r="C28" s="274" t="s">
        <v>683</v>
      </c>
      <c r="D28" s="569">
        <v>732.43</v>
      </c>
      <c r="E28" s="662"/>
    </row>
    <row r="29" spans="2:5">
      <c r="B29" s="470">
        <v>1241151100</v>
      </c>
      <c r="C29" s="274" t="s">
        <v>683</v>
      </c>
      <c r="D29" s="569">
        <v>732.43</v>
      </c>
      <c r="E29" s="662"/>
    </row>
    <row r="30" spans="2:5">
      <c r="B30" s="470">
        <v>1241151100</v>
      </c>
      <c r="C30" s="274" t="s">
        <v>683</v>
      </c>
      <c r="D30" s="569">
        <v>732.43</v>
      </c>
      <c r="E30" s="662"/>
    </row>
    <row r="31" spans="2:5">
      <c r="B31" s="470">
        <v>1241151100</v>
      </c>
      <c r="C31" s="274" t="s">
        <v>683</v>
      </c>
      <c r="D31" s="569">
        <v>732.43</v>
      </c>
      <c r="E31" s="662"/>
    </row>
    <row r="32" spans="2:5">
      <c r="B32" s="470">
        <v>1241151100</v>
      </c>
      <c r="C32" s="274" t="s">
        <v>683</v>
      </c>
      <c r="D32" s="569">
        <v>732.43</v>
      </c>
      <c r="E32" s="662"/>
    </row>
    <row r="33" spans="2:5">
      <c r="B33" s="470">
        <v>1241151100</v>
      </c>
      <c r="C33" s="274" t="s">
        <v>683</v>
      </c>
      <c r="D33" s="569">
        <v>732.43</v>
      </c>
      <c r="E33" s="662"/>
    </row>
    <row r="34" spans="2:5">
      <c r="B34" s="470">
        <v>1241151100</v>
      </c>
      <c r="C34" s="274" t="s">
        <v>683</v>
      </c>
      <c r="D34" s="569">
        <v>732.43</v>
      </c>
      <c r="E34" s="662"/>
    </row>
    <row r="35" spans="2:5">
      <c r="B35" s="470">
        <v>1241151100</v>
      </c>
      <c r="C35" s="274" t="s">
        <v>683</v>
      </c>
      <c r="D35" s="569">
        <v>732.43</v>
      </c>
      <c r="E35" s="662"/>
    </row>
    <row r="36" spans="2:5">
      <c r="B36" s="470">
        <v>1241151100</v>
      </c>
      <c r="C36" s="274" t="s">
        <v>683</v>
      </c>
      <c r="D36" s="569">
        <v>732.43</v>
      </c>
      <c r="E36" s="662"/>
    </row>
    <row r="37" spans="2:5">
      <c r="B37" s="470">
        <v>1241151100</v>
      </c>
      <c r="C37" s="274" t="s">
        <v>683</v>
      </c>
      <c r="D37" s="569">
        <v>732.43</v>
      </c>
      <c r="E37" s="662"/>
    </row>
    <row r="38" spans="2:5">
      <c r="B38" s="470">
        <v>1241151100</v>
      </c>
      <c r="C38" s="274" t="s">
        <v>684</v>
      </c>
      <c r="D38" s="569">
        <v>1378.46</v>
      </c>
      <c r="E38" s="662"/>
    </row>
    <row r="39" spans="2:5">
      <c r="B39" s="470">
        <v>1241151100</v>
      </c>
      <c r="C39" s="274" t="s">
        <v>684</v>
      </c>
      <c r="D39" s="569">
        <v>1378.46</v>
      </c>
      <c r="E39" s="662"/>
    </row>
    <row r="40" spans="2:5">
      <c r="B40" s="470">
        <v>1241151100</v>
      </c>
      <c r="C40" s="274" t="s">
        <v>684</v>
      </c>
      <c r="D40" s="569">
        <v>1378.46</v>
      </c>
      <c r="E40" s="662"/>
    </row>
    <row r="41" spans="2:5">
      <c r="B41" s="470">
        <v>1241151100</v>
      </c>
      <c r="C41" s="274" t="s">
        <v>685</v>
      </c>
      <c r="D41" s="569">
        <v>9588.3700000000008</v>
      </c>
      <c r="E41" s="662"/>
    </row>
    <row r="42" spans="2:5">
      <c r="B42" s="470">
        <v>1241151100</v>
      </c>
      <c r="C42" s="274" t="s">
        <v>685</v>
      </c>
      <c r="D42" s="569">
        <v>9588.3700000000008</v>
      </c>
      <c r="E42" s="662"/>
    </row>
    <row r="43" spans="2:5">
      <c r="B43" s="470">
        <v>1241151100</v>
      </c>
      <c r="C43" s="274" t="s">
        <v>685</v>
      </c>
      <c r="D43" s="569">
        <v>9588.3700000000008</v>
      </c>
      <c r="E43" s="662"/>
    </row>
    <row r="44" spans="2:5">
      <c r="B44" s="470">
        <v>1241151100</v>
      </c>
      <c r="C44" s="274" t="s">
        <v>685</v>
      </c>
      <c r="D44" s="569">
        <v>9588.3700000000008</v>
      </c>
      <c r="E44" s="662"/>
    </row>
    <row r="45" spans="2:5">
      <c r="B45" s="470">
        <v>1241351500</v>
      </c>
      <c r="C45" s="274" t="s">
        <v>709</v>
      </c>
      <c r="D45" s="569">
        <v>199.52</v>
      </c>
      <c r="E45" s="662"/>
    </row>
    <row r="46" spans="2:5">
      <c r="B46" s="470">
        <v>1241351500</v>
      </c>
      <c r="C46" s="274" t="s">
        <v>710</v>
      </c>
      <c r="D46" s="569">
        <v>366.31</v>
      </c>
      <c r="E46" s="662"/>
    </row>
    <row r="47" spans="2:5">
      <c r="B47" s="470">
        <v>1241351500</v>
      </c>
      <c r="C47" s="274" t="s">
        <v>711</v>
      </c>
      <c r="D47" s="569">
        <v>496.65</v>
      </c>
      <c r="E47" s="662"/>
    </row>
    <row r="48" spans="2:5">
      <c r="B48" s="470">
        <v>1241351500</v>
      </c>
      <c r="C48" s="274" t="s">
        <v>711</v>
      </c>
      <c r="D48" s="569">
        <v>496.65</v>
      </c>
      <c r="E48" s="662"/>
    </row>
    <row r="49" spans="2:5">
      <c r="B49" s="470">
        <v>1241351500</v>
      </c>
      <c r="C49" s="274" t="s">
        <v>711</v>
      </c>
      <c r="D49" s="569">
        <v>496.65</v>
      </c>
      <c r="E49" s="662"/>
    </row>
    <row r="50" spans="2:5">
      <c r="B50" s="470">
        <v>1241351500</v>
      </c>
      <c r="C50" s="274" t="s">
        <v>711</v>
      </c>
      <c r="D50" s="569">
        <v>496.65</v>
      </c>
      <c r="E50" s="662"/>
    </row>
    <row r="51" spans="2:5">
      <c r="B51" s="470">
        <v>1241351500</v>
      </c>
      <c r="C51" s="274" t="s">
        <v>711</v>
      </c>
      <c r="D51" s="569">
        <v>496.65</v>
      </c>
      <c r="E51" s="662"/>
    </row>
    <row r="52" spans="2:5">
      <c r="B52" s="470">
        <v>1241351500</v>
      </c>
      <c r="C52" s="274" t="s">
        <v>711</v>
      </c>
      <c r="D52" s="569">
        <v>496.65</v>
      </c>
      <c r="E52" s="662"/>
    </row>
    <row r="53" spans="2:5">
      <c r="B53" s="470">
        <v>1241351500</v>
      </c>
      <c r="C53" s="274" t="s">
        <v>711</v>
      </c>
      <c r="D53" s="569">
        <v>496.65</v>
      </c>
      <c r="E53" s="662"/>
    </row>
    <row r="54" spans="2:5">
      <c r="B54" s="470">
        <v>1241351500</v>
      </c>
      <c r="C54" s="274" t="s">
        <v>711</v>
      </c>
      <c r="D54" s="569">
        <v>496.65</v>
      </c>
      <c r="E54" s="662"/>
    </row>
    <row r="55" spans="2:5">
      <c r="B55" s="470">
        <v>1241351500</v>
      </c>
      <c r="C55" s="274" t="s">
        <v>711</v>
      </c>
      <c r="D55" s="569">
        <v>496.65</v>
      </c>
      <c r="E55" s="662"/>
    </row>
    <row r="56" spans="2:5">
      <c r="B56" s="470">
        <v>1241351500</v>
      </c>
      <c r="C56" s="274" t="s">
        <v>711</v>
      </c>
      <c r="D56" s="569">
        <v>496.65</v>
      </c>
      <c r="E56" s="662"/>
    </row>
    <row r="57" spans="2:5">
      <c r="B57" s="470">
        <v>1241351500</v>
      </c>
      <c r="C57" s="274" t="s">
        <v>711</v>
      </c>
      <c r="D57" s="569">
        <v>496.65</v>
      </c>
      <c r="E57" s="662"/>
    </row>
    <row r="58" spans="2:5">
      <c r="B58" s="470">
        <v>1241351500</v>
      </c>
      <c r="C58" s="274" t="s">
        <v>711</v>
      </c>
      <c r="D58" s="569">
        <v>496.65</v>
      </c>
      <c r="E58" s="662"/>
    </row>
    <row r="59" spans="2:5">
      <c r="B59" s="470">
        <v>1241351500</v>
      </c>
      <c r="C59" s="274" t="s">
        <v>711</v>
      </c>
      <c r="D59" s="569">
        <v>496.65</v>
      </c>
      <c r="E59" s="662"/>
    </row>
    <row r="60" spans="2:5">
      <c r="B60" s="470">
        <v>1241351500</v>
      </c>
      <c r="C60" s="274" t="s">
        <v>711</v>
      </c>
      <c r="D60" s="569">
        <v>496.65</v>
      </c>
      <c r="E60" s="662"/>
    </row>
    <row r="61" spans="2:5">
      <c r="B61" s="470">
        <v>1241351500</v>
      </c>
      <c r="C61" s="274" t="s">
        <v>711</v>
      </c>
      <c r="D61" s="569">
        <v>496.65</v>
      </c>
      <c r="E61" s="662"/>
    </row>
    <row r="62" spans="2:5">
      <c r="B62" s="470">
        <v>1241351500</v>
      </c>
      <c r="C62" s="274" t="s">
        <v>711</v>
      </c>
      <c r="D62" s="569">
        <v>496.65</v>
      </c>
      <c r="E62" s="662"/>
    </row>
    <row r="63" spans="2:5">
      <c r="B63" s="470">
        <v>1241351500</v>
      </c>
      <c r="C63" s="274" t="s">
        <v>711</v>
      </c>
      <c r="D63" s="569">
        <v>496.65</v>
      </c>
      <c r="E63" s="662"/>
    </row>
    <row r="64" spans="2:5">
      <c r="B64" s="470">
        <v>1241351500</v>
      </c>
      <c r="C64" s="274" t="s">
        <v>711</v>
      </c>
      <c r="D64" s="569">
        <v>496.65</v>
      </c>
      <c r="E64" s="662"/>
    </row>
    <row r="65" spans="2:5">
      <c r="B65" s="470">
        <v>1241351500</v>
      </c>
      <c r="C65" s="274" t="s">
        <v>711</v>
      </c>
      <c r="D65" s="569">
        <v>496.65</v>
      </c>
      <c r="E65" s="662"/>
    </row>
    <row r="66" spans="2:5">
      <c r="B66" s="470">
        <v>1241351500</v>
      </c>
      <c r="C66" s="274" t="s">
        <v>711</v>
      </c>
      <c r="D66" s="569">
        <v>496.65</v>
      </c>
      <c r="E66" s="662"/>
    </row>
    <row r="67" spans="2:5">
      <c r="B67" s="470">
        <v>1241351500</v>
      </c>
      <c r="C67" s="274" t="s">
        <v>711</v>
      </c>
      <c r="D67" s="569">
        <v>496.65</v>
      </c>
      <c r="E67" s="662"/>
    </row>
    <row r="68" spans="2:5">
      <c r="B68" s="470">
        <v>1241351500</v>
      </c>
      <c r="C68" s="274" t="s">
        <v>711</v>
      </c>
      <c r="D68" s="569">
        <v>496.65</v>
      </c>
      <c r="E68" s="662"/>
    </row>
    <row r="69" spans="2:5">
      <c r="B69" s="470">
        <v>1241351500</v>
      </c>
      <c r="C69" s="274" t="s">
        <v>711</v>
      </c>
      <c r="D69" s="569">
        <v>496.65</v>
      </c>
      <c r="E69" s="662"/>
    </row>
    <row r="70" spans="2:5">
      <c r="B70" s="470">
        <v>1241351500</v>
      </c>
      <c r="C70" s="274" t="s">
        <v>711</v>
      </c>
      <c r="D70" s="569">
        <v>496.65</v>
      </c>
      <c r="E70" s="662"/>
    </row>
    <row r="71" spans="2:5">
      <c r="B71" s="470">
        <v>1241351500</v>
      </c>
      <c r="C71" s="274" t="s">
        <v>711</v>
      </c>
      <c r="D71" s="569">
        <v>496.65</v>
      </c>
      <c r="E71" s="662"/>
    </row>
    <row r="72" spans="2:5">
      <c r="B72" s="470">
        <v>1241351500</v>
      </c>
      <c r="C72" s="274" t="s">
        <v>711</v>
      </c>
      <c r="D72" s="569">
        <v>496.65</v>
      </c>
      <c r="E72" s="662"/>
    </row>
    <row r="73" spans="2:5">
      <c r="B73" s="470">
        <v>1241351500</v>
      </c>
      <c r="C73" s="274" t="s">
        <v>711</v>
      </c>
      <c r="D73" s="569">
        <v>496.65</v>
      </c>
      <c r="E73" s="662"/>
    </row>
    <row r="74" spans="2:5">
      <c r="B74" s="470">
        <v>1241351500</v>
      </c>
      <c r="C74" s="274" t="s">
        <v>711</v>
      </c>
      <c r="D74" s="569">
        <v>496.65</v>
      </c>
      <c r="E74" s="662"/>
    </row>
    <row r="75" spans="2:5">
      <c r="B75" s="470">
        <v>1241351500</v>
      </c>
      <c r="C75" s="274" t="s">
        <v>711</v>
      </c>
      <c r="D75" s="569">
        <v>496.65</v>
      </c>
      <c r="E75" s="662"/>
    </row>
    <row r="76" spans="2:5">
      <c r="B76" s="470">
        <v>1241351500</v>
      </c>
      <c r="C76" s="274" t="s">
        <v>711</v>
      </c>
      <c r="D76" s="569">
        <v>496.65</v>
      </c>
      <c r="E76" s="662"/>
    </row>
    <row r="77" spans="2:5">
      <c r="B77" s="470">
        <v>1241351500</v>
      </c>
      <c r="C77" s="274" t="s">
        <v>711</v>
      </c>
      <c r="D77" s="569">
        <v>496.65</v>
      </c>
      <c r="E77" s="662"/>
    </row>
    <row r="78" spans="2:5">
      <c r="B78" s="470">
        <v>1241351500</v>
      </c>
      <c r="C78" s="274" t="s">
        <v>711</v>
      </c>
      <c r="D78" s="569">
        <v>496.65</v>
      </c>
      <c r="E78" s="662"/>
    </row>
    <row r="79" spans="2:5">
      <c r="B79" s="470">
        <v>1241351500</v>
      </c>
      <c r="C79" s="274" t="s">
        <v>711</v>
      </c>
      <c r="D79" s="569">
        <v>496.65</v>
      </c>
      <c r="E79" s="662"/>
    </row>
    <row r="80" spans="2:5">
      <c r="B80" s="470">
        <v>1241351500</v>
      </c>
      <c r="C80" s="274" t="s">
        <v>711</v>
      </c>
      <c r="D80" s="569">
        <v>496.65</v>
      </c>
      <c r="E80" s="662"/>
    </row>
    <row r="81" spans="2:5">
      <c r="B81" s="470">
        <v>1241351500</v>
      </c>
      <c r="C81" s="274" t="s">
        <v>711</v>
      </c>
      <c r="D81" s="569">
        <v>496.65</v>
      </c>
      <c r="E81" s="662"/>
    </row>
    <row r="82" spans="2:5">
      <c r="B82" s="470">
        <v>1241151100</v>
      </c>
      <c r="C82" s="274" t="s">
        <v>686</v>
      </c>
      <c r="D82" s="569">
        <v>7656.6</v>
      </c>
      <c r="E82" s="662"/>
    </row>
    <row r="83" spans="2:5">
      <c r="B83" s="470">
        <v>1241151100</v>
      </c>
      <c r="C83" s="274" t="s">
        <v>687</v>
      </c>
      <c r="D83" s="569">
        <v>4181.08</v>
      </c>
      <c r="E83" s="662"/>
    </row>
    <row r="84" spans="2:5">
      <c r="B84" s="470">
        <v>1241151100</v>
      </c>
      <c r="C84" s="274" t="s">
        <v>688</v>
      </c>
      <c r="D84" s="569">
        <v>10796.1</v>
      </c>
      <c r="E84" s="662"/>
    </row>
    <row r="85" spans="2:5">
      <c r="B85" s="470">
        <v>1241351500</v>
      </c>
      <c r="C85" s="274" t="s">
        <v>712</v>
      </c>
      <c r="D85" s="569">
        <v>384.64</v>
      </c>
      <c r="E85" s="662"/>
    </row>
    <row r="86" spans="2:5">
      <c r="B86" s="470">
        <v>1241351500</v>
      </c>
      <c r="C86" s="274" t="s">
        <v>713</v>
      </c>
      <c r="D86" s="569">
        <v>2788.06</v>
      </c>
      <c r="E86" s="662"/>
    </row>
    <row r="87" spans="2:5">
      <c r="B87" s="470">
        <v>1241351500</v>
      </c>
      <c r="C87" s="274" t="s">
        <v>713</v>
      </c>
      <c r="D87" s="569">
        <v>2788.06</v>
      </c>
      <c r="E87" s="662"/>
    </row>
    <row r="88" spans="2:5">
      <c r="B88" s="470">
        <v>1241351500</v>
      </c>
      <c r="C88" s="274" t="s">
        <v>713</v>
      </c>
      <c r="D88" s="569">
        <v>2788.06</v>
      </c>
      <c r="E88" s="662"/>
    </row>
    <row r="89" spans="2:5">
      <c r="B89" s="470">
        <v>1241351500</v>
      </c>
      <c r="C89" s="274" t="s">
        <v>713</v>
      </c>
      <c r="D89" s="569">
        <v>2788.06</v>
      </c>
      <c r="E89" s="662"/>
    </row>
    <row r="90" spans="2:5">
      <c r="B90" s="470">
        <v>1241351500</v>
      </c>
      <c r="C90" s="274" t="s">
        <v>713</v>
      </c>
      <c r="D90" s="569">
        <v>2788.06</v>
      </c>
      <c r="E90" s="662"/>
    </row>
    <row r="91" spans="2:5">
      <c r="B91" s="470">
        <v>1241351500</v>
      </c>
      <c r="C91" s="274" t="s">
        <v>713</v>
      </c>
      <c r="D91" s="569">
        <v>2788.06</v>
      </c>
      <c r="E91" s="662"/>
    </row>
    <row r="92" spans="2:5">
      <c r="B92" s="470">
        <v>1241351500</v>
      </c>
      <c r="C92" s="274" t="s">
        <v>713</v>
      </c>
      <c r="D92" s="569">
        <v>2788.06</v>
      </c>
      <c r="E92" s="662"/>
    </row>
    <row r="93" spans="2:5">
      <c r="B93" s="470">
        <v>1241351500</v>
      </c>
      <c r="C93" s="274" t="s">
        <v>713</v>
      </c>
      <c r="D93" s="569">
        <v>2788.06</v>
      </c>
      <c r="E93" s="662"/>
    </row>
    <row r="94" spans="2:5">
      <c r="B94" s="470">
        <v>1241351500</v>
      </c>
      <c r="C94" s="274" t="s">
        <v>713</v>
      </c>
      <c r="D94" s="569">
        <v>2788.06</v>
      </c>
      <c r="E94" s="662"/>
    </row>
    <row r="95" spans="2:5">
      <c r="B95" s="470">
        <v>1241351500</v>
      </c>
      <c r="C95" s="274" t="s">
        <v>713</v>
      </c>
      <c r="D95" s="569">
        <v>2788.06</v>
      </c>
      <c r="E95" s="662"/>
    </row>
    <row r="96" spans="2:5">
      <c r="B96" s="470">
        <v>1241151100</v>
      </c>
      <c r="C96" s="274" t="s">
        <v>689</v>
      </c>
      <c r="D96" s="569">
        <v>402.63</v>
      </c>
      <c r="E96" s="662"/>
    </row>
    <row r="97" spans="2:5">
      <c r="B97" s="470">
        <v>1241151100</v>
      </c>
      <c r="C97" s="274" t="s">
        <v>689</v>
      </c>
      <c r="D97" s="569">
        <v>402.63</v>
      </c>
      <c r="E97" s="662"/>
    </row>
    <row r="98" spans="2:5">
      <c r="B98" s="470">
        <v>1241151100</v>
      </c>
      <c r="C98" s="274" t="s">
        <v>689</v>
      </c>
      <c r="D98" s="569">
        <v>402.63</v>
      </c>
      <c r="E98" s="662"/>
    </row>
    <row r="99" spans="2:5">
      <c r="B99" s="470">
        <v>1241151100</v>
      </c>
      <c r="C99" s="274" t="s">
        <v>689</v>
      </c>
      <c r="D99" s="569">
        <v>402.63</v>
      </c>
      <c r="E99" s="662"/>
    </row>
    <row r="100" spans="2:5">
      <c r="B100" s="470">
        <v>1241151100</v>
      </c>
      <c r="C100" s="274" t="s">
        <v>689</v>
      </c>
      <c r="D100" s="569">
        <v>402.63</v>
      </c>
      <c r="E100" s="662"/>
    </row>
    <row r="101" spans="2:5">
      <c r="B101" s="470">
        <v>1241151100</v>
      </c>
      <c r="C101" s="274" t="s">
        <v>689</v>
      </c>
      <c r="D101" s="569">
        <v>402.63</v>
      </c>
      <c r="E101" s="662"/>
    </row>
    <row r="102" spans="2:5">
      <c r="B102" s="470">
        <v>1241151100</v>
      </c>
      <c r="C102" s="274" t="s">
        <v>689</v>
      </c>
      <c r="D102" s="569">
        <v>402.63</v>
      </c>
      <c r="E102" s="662"/>
    </row>
    <row r="103" spans="2:5">
      <c r="B103" s="470">
        <v>1241151100</v>
      </c>
      <c r="C103" s="274" t="s">
        <v>689</v>
      </c>
      <c r="D103" s="569">
        <v>402.63</v>
      </c>
      <c r="E103" s="662"/>
    </row>
    <row r="104" spans="2:5">
      <c r="B104" s="470">
        <v>1241151100</v>
      </c>
      <c r="C104" s="274" t="s">
        <v>689</v>
      </c>
      <c r="D104" s="569">
        <v>402.63</v>
      </c>
      <c r="E104" s="662"/>
    </row>
    <row r="105" spans="2:5">
      <c r="B105" s="470">
        <v>1241151100</v>
      </c>
      <c r="C105" s="274" t="s">
        <v>689</v>
      </c>
      <c r="D105" s="569">
        <v>402.63</v>
      </c>
      <c r="E105" s="662"/>
    </row>
    <row r="106" spans="2:5">
      <c r="B106" s="470">
        <v>1241151100</v>
      </c>
      <c r="C106" s="274" t="s">
        <v>689</v>
      </c>
      <c r="D106" s="569">
        <v>402.63</v>
      </c>
      <c r="E106" s="662"/>
    </row>
    <row r="107" spans="2:5">
      <c r="B107" s="470">
        <v>1241151100</v>
      </c>
      <c r="C107" s="274" t="s">
        <v>689</v>
      </c>
      <c r="D107" s="569">
        <v>402.63</v>
      </c>
      <c r="E107" s="662"/>
    </row>
    <row r="108" spans="2:5">
      <c r="B108" s="470">
        <v>1241151100</v>
      </c>
      <c r="C108" s="274" t="s">
        <v>689</v>
      </c>
      <c r="D108" s="569">
        <v>402.63</v>
      </c>
      <c r="E108" s="662"/>
    </row>
    <row r="109" spans="2:5">
      <c r="B109" s="470">
        <v>1241151100</v>
      </c>
      <c r="C109" s="274" t="s">
        <v>689</v>
      </c>
      <c r="D109" s="569">
        <v>402.63</v>
      </c>
      <c r="E109" s="662"/>
    </row>
    <row r="110" spans="2:5">
      <c r="B110" s="470">
        <v>1241151100</v>
      </c>
      <c r="C110" s="274" t="s">
        <v>689</v>
      </c>
      <c r="D110" s="569">
        <v>402.63</v>
      </c>
      <c r="E110" s="662"/>
    </row>
    <row r="111" spans="2:5">
      <c r="B111" s="470">
        <v>1241151100</v>
      </c>
      <c r="C111" s="274" t="s">
        <v>689</v>
      </c>
      <c r="D111" s="569">
        <v>402.63</v>
      </c>
      <c r="E111" s="662"/>
    </row>
    <row r="112" spans="2:5">
      <c r="B112" s="470">
        <v>1241151100</v>
      </c>
      <c r="C112" s="274" t="s">
        <v>689</v>
      </c>
      <c r="D112" s="569">
        <v>402.63</v>
      </c>
      <c r="E112" s="662"/>
    </row>
    <row r="113" spans="2:5">
      <c r="B113" s="470">
        <v>1241151100</v>
      </c>
      <c r="C113" s="274" t="s">
        <v>689</v>
      </c>
      <c r="D113" s="569">
        <v>402.63</v>
      </c>
      <c r="E113" s="662"/>
    </row>
    <row r="114" spans="2:5">
      <c r="B114" s="470">
        <v>1241151100</v>
      </c>
      <c r="C114" s="274" t="s">
        <v>689</v>
      </c>
      <c r="D114" s="569">
        <v>402.63</v>
      </c>
      <c r="E114" s="662"/>
    </row>
    <row r="115" spans="2:5">
      <c r="B115" s="470">
        <v>1241151100</v>
      </c>
      <c r="C115" s="274" t="s">
        <v>689</v>
      </c>
      <c r="D115" s="569">
        <v>402.63</v>
      </c>
      <c r="E115" s="662"/>
    </row>
    <row r="116" spans="2:5">
      <c r="B116" s="470">
        <v>1241151100</v>
      </c>
      <c r="C116" s="274" t="s">
        <v>689</v>
      </c>
      <c r="D116" s="569">
        <v>402.63</v>
      </c>
      <c r="E116" s="662"/>
    </row>
    <row r="117" spans="2:5">
      <c r="B117" s="470">
        <v>1241151100</v>
      </c>
      <c r="C117" s="274" t="s">
        <v>689</v>
      </c>
      <c r="D117" s="569">
        <v>402.63</v>
      </c>
      <c r="E117" s="662"/>
    </row>
    <row r="118" spans="2:5">
      <c r="B118" s="470">
        <v>1241151100</v>
      </c>
      <c r="C118" s="274" t="s">
        <v>689</v>
      </c>
      <c r="D118" s="569">
        <v>402.63</v>
      </c>
      <c r="E118" s="662"/>
    </row>
    <row r="119" spans="2:5">
      <c r="B119" s="470">
        <v>1241151100</v>
      </c>
      <c r="C119" s="274" t="s">
        <v>689</v>
      </c>
      <c r="D119" s="569">
        <v>402.63</v>
      </c>
      <c r="E119" s="662"/>
    </row>
    <row r="120" spans="2:5">
      <c r="B120" s="470">
        <v>1241151100</v>
      </c>
      <c r="C120" s="274" t="s">
        <v>689</v>
      </c>
      <c r="D120" s="569">
        <v>402.63</v>
      </c>
      <c r="E120" s="662"/>
    </row>
    <row r="121" spans="2:5">
      <c r="B121" s="470">
        <v>1241151100</v>
      </c>
      <c r="C121" s="274" t="s">
        <v>689</v>
      </c>
      <c r="D121" s="569">
        <v>402.63</v>
      </c>
      <c r="E121" s="662"/>
    </row>
    <row r="122" spans="2:5">
      <c r="B122" s="470">
        <v>1241151100</v>
      </c>
      <c r="C122" s="274" t="s">
        <v>689</v>
      </c>
      <c r="D122" s="569">
        <v>402.63</v>
      </c>
      <c r="E122" s="662"/>
    </row>
    <row r="123" spans="2:5">
      <c r="B123" s="470">
        <v>1241151100</v>
      </c>
      <c r="C123" s="274" t="s">
        <v>689</v>
      </c>
      <c r="D123" s="569">
        <v>402.63</v>
      </c>
      <c r="E123" s="662"/>
    </row>
    <row r="124" spans="2:5">
      <c r="B124" s="470">
        <v>1241151100</v>
      </c>
      <c r="C124" s="274" t="s">
        <v>689</v>
      </c>
      <c r="D124" s="569">
        <v>402.63</v>
      </c>
      <c r="E124" s="662"/>
    </row>
    <row r="125" spans="2:5">
      <c r="B125" s="470">
        <v>1241151100</v>
      </c>
      <c r="C125" s="274" t="s">
        <v>689</v>
      </c>
      <c r="D125" s="569">
        <v>402.63</v>
      </c>
      <c r="E125" s="662"/>
    </row>
    <row r="126" spans="2:5">
      <c r="B126" s="470">
        <v>1241151100</v>
      </c>
      <c r="C126" s="274" t="s">
        <v>689</v>
      </c>
      <c r="D126" s="569">
        <v>402.63</v>
      </c>
      <c r="E126" s="662"/>
    </row>
    <row r="127" spans="2:5">
      <c r="B127" s="470">
        <v>1241151100</v>
      </c>
      <c r="C127" s="274" t="s">
        <v>689</v>
      </c>
      <c r="D127" s="569">
        <v>402.63</v>
      </c>
      <c r="E127" s="662"/>
    </row>
    <row r="128" spans="2:5">
      <c r="B128" s="470">
        <v>1241151100</v>
      </c>
      <c r="C128" s="274" t="s">
        <v>689</v>
      </c>
      <c r="D128" s="569">
        <v>402.63</v>
      </c>
      <c r="E128" s="662"/>
    </row>
    <row r="129" spans="2:5">
      <c r="B129" s="470">
        <v>1241151100</v>
      </c>
      <c r="C129" s="274" t="s">
        <v>689</v>
      </c>
      <c r="D129" s="569">
        <v>402.63</v>
      </c>
      <c r="E129" s="662"/>
    </row>
    <row r="130" spans="2:5">
      <c r="B130" s="470">
        <v>1241151100</v>
      </c>
      <c r="C130" s="274" t="s">
        <v>689</v>
      </c>
      <c r="D130" s="569">
        <v>402.63</v>
      </c>
      <c r="E130" s="662"/>
    </row>
    <row r="131" spans="2:5">
      <c r="B131" s="470">
        <v>1241151100</v>
      </c>
      <c r="C131" s="274" t="s">
        <v>689</v>
      </c>
      <c r="D131" s="569">
        <v>402.63</v>
      </c>
      <c r="E131" s="662"/>
    </row>
    <row r="132" spans="2:5">
      <c r="B132" s="470">
        <v>1241151100</v>
      </c>
      <c r="C132" s="274" t="s">
        <v>689</v>
      </c>
      <c r="D132" s="569">
        <v>402.63</v>
      </c>
      <c r="E132" s="662"/>
    </row>
    <row r="133" spans="2:5">
      <c r="B133" s="470">
        <v>1241151100</v>
      </c>
      <c r="C133" s="274" t="s">
        <v>689</v>
      </c>
      <c r="D133" s="569">
        <v>402.63</v>
      </c>
      <c r="E133" s="662"/>
    </row>
    <row r="134" spans="2:5">
      <c r="B134" s="470">
        <v>1241151100</v>
      </c>
      <c r="C134" s="274" t="s">
        <v>689</v>
      </c>
      <c r="D134" s="569">
        <v>402.63</v>
      </c>
      <c r="E134" s="662"/>
    </row>
    <row r="135" spans="2:5">
      <c r="B135" s="470">
        <v>1241151100</v>
      </c>
      <c r="C135" s="274" t="s">
        <v>689</v>
      </c>
      <c r="D135" s="569">
        <v>402.63</v>
      </c>
      <c r="E135" s="662"/>
    </row>
    <row r="136" spans="2:5">
      <c r="B136" s="470">
        <v>1241151100</v>
      </c>
      <c r="C136" s="274" t="s">
        <v>689</v>
      </c>
      <c r="D136" s="569">
        <v>402.63</v>
      </c>
      <c r="E136" s="662"/>
    </row>
    <row r="137" spans="2:5">
      <c r="B137" s="470">
        <v>1241151100</v>
      </c>
      <c r="C137" s="274" t="s">
        <v>689</v>
      </c>
      <c r="D137" s="569">
        <v>402.63</v>
      </c>
      <c r="E137" s="662"/>
    </row>
    <row r="138" spans="2:5">
      <c r="B138" s="470">
        <v>1241151100</v>
      </c>
      <c r="C138" s="274" t="s">
        <v>689</v>
      </c>
      <c r="D138" s="569">
        <v>402.63</v>
      </c>
      <c r="E138" s="662"/>
    </row>
    <row r="139" spans="2:5">
      <c r="B139" s="470">
        <v>1241151100</v>
      </c>
      <c r="C139" s="274" t="s">
        <v>689</v>
      </c>
      <c r="D139" s="569">
        <v>402.63</v>
      </c>
      <c r="E139" s="662"/>
    </row>
    <row r="140" spans="2:5">
      <c r="B140" s="470">
        <v>1241151100</v>
      </c>
      <c r="C140" s="274" t="s">
        <v>689</v>
      </c>
      <c r="D140" s="569">
        <v>402.63</v>
      </c>
      <c r="E140" s="662"/>
    </row>
    <row r="141" spans="2:5">
      <c r="B141" s="470">
        <v>1241151100</v>
      </c>
      <c r="C141" s="274" t="s">
        <v>689</v>
      </c>
      <c r="D141" s="569">
        <v>402.63</v>
      </c>
      <c r="E141" s="662"/>
    </row>
    <row r="142" spans="2:5">
      <c r="B142" s="470">
        <v>1241151100</v>
      </c>
      <c r="C142" s="274" t="s">
        <v>689</v>
      </c>
      <c r="D142" s="569">
        <v>402.63</v>
      </c>
      <c r="E142" s="662"/>
    </row>
    <row r="143" spans="2:5">
      <c r="B143" s="470">
        <v>1241151100</v>
      </c>
      <c r="C143" s="274" t="s">
        <v>689</v>
      </c>
      <c r="D143" s="569">
        <v>402.63</v>
      </c>
      <c r="E143" s="662"/>
    </row>
    <row r="144" spans="2:5">
      <c r="B144" s="470">
        <v>1241151100</v>
      </c>
      <c r="C144" s="274" t="s">
        <v>689</v>
      </c>
      <c r="D144" s="569">
        <v>402.63</v>
      </c>
      <c r="E144" s="662"/>
    </row>
    <row r="145" spans="2:5">
      <c r="B145" s="470">
        <v>1241151100</v>
      </c>
      <c r="C145" s="274" t="s">
        <v>689</v>
      </c>
      <c r="D145" s="569">
        <v>402.63</v>
      </c>
      <c r="E145" s="662"/>
    </row>
    <row r="146" spans="2:5">
      <c r="B146" s="470">
        <v>1241151100</v>
      </c>
      <c r="C146" s="274" t="s">
        <v>689</v>
      </c>
      <c r="D146" s="569">
        <v>402.63</v>
      </c>
      <c r="E146" s="662"/>
    </row>
    <row r="147" spans="2:5">
      <c r="B147" s="470">
        <v>1241151100</v>
      </c>
      <c r="C147" s="274" t="s">
        <v>689</v>
      </c>
      <c r="D147" s="569">
        <v>402.63</v>
      </c>
      <c r="E147" s="662"/>
    </row>
    <row r="148" spans="2:5">
      <c r="B148" s="470">
        <v>1241151100</v>
      </c>
      <c r="C148" s="274" t="s">
        <v>689</v>
      </c>
      <c r="D148" s="569">
        <v>402.63</v>
      </c>
      <c r="E148" s="662"/>
    </row>
    <row r="149" spans="2:5">
      <c r="B149" s="470">
        <v>1241151100</v>
      </c>
      <c r="C149" s="274" t="s">
        <v>689</v>
      </c>
      <c r="D149" s="569">
        <v>402.63</v>
      </c>
      <c r="E149" s="662"/>
    </row>
    <row r="150" spans="2:5">
      <c r="B150" s="470">
        <v>1241151100</v>
      </c>
      <c r="C150" s="274" t="s">
        <v>689</v>
      </c>
      <c r="D150" s="569">
        <v>402.63</v>
      </c>
      <c r="E150" s="662"/>
    </row>
    <row r="151" spans="2:5">
      <c r="B151" s="470">
        <v>1241151100</v>
      </c>
      <c r="C151" s="274" t="s">
        <v>689</v>
      </c>
      <c r="D151" s="569">
        <v>402.63</v>
      </c>
      <c r="E151" s="662"/>
    </row>
    <row r="152" spans="2:5">
      <c r="B152" s="470">
        <v>1241151100</v>
      </c>
      <c r="C152" s="274" t="s">
        <v>689</v>
      </c>
      <c r="D152" s="569">
        <v>402.63</v>
      </c>
      <c r="E152" s="662"/>
    </row>
    <row r="153" spans="2:5">
      <c r="B153" s="470">
        <v>1241151100</v>
      </c>
      <c r="C153" s="274" t="s">
        <v>689</v>
      </c>
      <c r="D153" s="569">
        <v>402.63</v>
      </c>
      <c r="E153" s="662"/>
    </row>
    <row r="154" spans="2:5">
      <c r="B154" s="470">
        <v>1241151100</v>
      </c>
      <c r="C154" s="274" t="s">
        <v>689</v>
      </c>
      <c r="D154" s="569">
        <v>402.63</v>
      </c>
      <c r="E154" s="662"/>
    </row>
    <row r="155" spans="2:5">
      <c r="B155" s="470">
        <v>1241151100</v>
      </c>
      <c r="C155" s="274" t="s">
        <v>689</v>
      </c>
      <c r="D155" s="569">
        <v>402.63</v>
      </c>
      <c r="E155" s="662"/>
    </row>
    <row r="156" spans="2:5">
      <c r="B156" s="470">
        <v>1241151100</v>
      </c>
      <c r="C156" s="274" t="s">
        <v>689</v>
      </c>
      <c r="D156" s="569">
        <v>402.63</v>
      </c>
      <c r="E156" s="662"/>
    </row>
    <row r="157" spans="2:5">
      <c r="B157" s="470">
        <v>1241151100</v>
      </c>
      <c r="C157" s="274" t="s">
        <v>689</v>
      </c>
      <c r="D157" s="569">
        <v>402.63</v>
      </c>
      <c r="E157" s="662"/>
    </row>
    <row r="158" spans="2:5">
      <c r="B158" s="470">
        <v>1241151100</v>
      </c>
      <c r="C158" s="274" t="s">
        <v>689</v>
      </c>
      <c r="D158" s="569">
        <v>402.63</v>
      </c>
      <c r="E158" s="662"/>
    </row>
    <row r="159" spans="2:5">
      <c r="B159" s="470">
        <v>1241151100</v>
      </c>
      <c r="C159" s="274" t="s">
        <v>689</v>
      </c>
      <c r="D159" s="569">
        <v>402.63</v>
      </c>
      <c r="E159" s="662"/>
    </row>
    <row r="160" spans="2:5">
      <c r="B160" s="470">
        <v>1241151100</v>
      </c>
      <c r="C160" s="274" t="s">
        <v>689</v>
      </c>
      <c r="D160" s="569">
        <v>402.63</v>
      </c>
      <c r="E160" s="662"/>
    </row>
    <row r="161" spans="2:5">
      <c r="B161" s="470">
        <v>1241151100</v>
      </c>
      <c r="C161" s="274" t="s">
        <v>689</v>
      </c>
      <c r="D161" s="569">
        <v>402.63</v>
      </c>
      <c r="E161" s="662"/>
    </row>
    <row r="162" spans="2:5">
      <c r="B162" s="470">
        <v>1241151100</v>
      </c>
      <c r="C162" s="274" t="s">
        <v>689</v>
      </c>
      <c r="D162" s="569">
        <v>402.63</v>
      </c>
      <c r="E162" s="662"/>
    </row>
    <row r="163" spans="2:5">
      <c r="B163" s="470">
        <v>1241151100</v>
      </c>
      <c r="C163" s="274" t="s">
        <v>689</v>
      </c>
      <c r="D163" s="569">
        <v>402.63</v>
      </c>
      <c r="E163" s="662"/>
    </row>
    <row r="164" spans="2:5">
      <c r="B164" s="470">
        <v>1241151100</v>
      </c>
      <c r="C164" s="274" t="s">
        <v>689</v>
      </c>
      <c r="D164" s="569">
        <v>402.63</v>
      </c>
      <c r="E164" s="662"/>
    </row>
    <row r="165" spans="2:5">
      <c r="B165" s="470">
        <v>1241151100</v>
      </c>
      <c r="C165" s="274" t="s">
        <v>689</v>
      </c>
      <c r="D165" s="569">
        <v>402.63</v>
      </c>
      <c r="E165" s="662"/>
    </row>
    <row r="166" spans="2:5">
      <c r="B166" s="470">
        <v>1241151100</v>
      </c>
      <c r="C166" s="274" t="s">
        <v>689</v>
      </c>
      <c r="D166" s="569">
        <v>402.63</v>
      </c>
      <c r="E166" s="662"/>
    </row>
    <row r="167" spans="2:5">
      <c r="B167" s="470">
        <v>1241151100</v>
      </c>
      <c r="C167" s="274" t="s">
        <v>689</v>
      </c>
      <c r="D167" s="569">
        <v>402.63</v>
      </c>
      <c r="E167" s="662"/>
    </row>
    <row r="168" spans="2:5">
      <c r="B168" s="470">
        <v>1241151100</v>
      </c>
      <c r="C168" s="274" t="s">
        <v>689</v>
      </c>
      <c r="D168" s="569">
        <v>402.63</v>
      </c>
      <c r="E168" s="662"/>
    </row>
    <row r="169" spans="2:5">
      <c r="B169" s="470">
        <v>1241151100</v>
      </c>
      <c r="C169" s="274" t="s">
        <v>689</v>
      </c>
      <c r="D169" s="569">
        <v>402.63</v>
      </c>
      <c r="E169" s="662"/>
    </row>
    <row r="170" spans="2:5">
      <c r="B170" s="470">
        <v>1241151100</v>
      </c>
      <c r="C170" s="274" t="s">
        <v>689</v>
      </c>
      <c r="D170" s="569">
        <v>402.63</v>
      </c>
      <c r="E170" s="662"/>
    </row>
    <row r="171" spans="2:5">
      <c r="B171" s="470">
        <v>1241151100</v>
      </c>
      <c r="C171" s="274" t="s">
        <v>689</v>
      </c>
      <c r="D171" s="569">
        <v>402.63</v>
      </c>
      <c r="E171" s="662"/>
    </row>
    <row r="172" spans="2:5">
      <c r="B172" s="470">
        <v>1241151100</v>
      </c>
      <c r="C172" s="274" t="s">
        <v>689</v>
      </c>
      <c r="D172" s="569">
        <v>402.63</v>
      </c>
      <c r="E172" s="662"/>
    </row>
    <row r="173" spans="2:5">
      <c r="B173" s="470">
        <v>1241151100</v>
      </c>
      <c r="C173" s="274" t="s">
        <v>689</v>
      </c>
      <c r="D173" s="569">
        <v>402.63</v>
      </c>
      <c r="E173" s="662"/>
    </row>
    <row r="174" spans="2:5">
      <c r="B174" s="470">
        <v>1241151100</v>
      </c>
      <c r="C174" s="274" t="s">
        <v>689</v>
      </c>
      <c r="D174" s="569">
        <v>402.63</v>
      </c>
      <c r="E174" s="662"/>
    </row>
    <row r="175" spans="2:5">
      <c r="B175" s="470">
        <v>1241151100</v>
      </c>
      <c r="C175" s="274" t="s">
        <v>689</v>
      </c>
      <c r="D175" s="569">
        <v>402.63</v>
      </c>
      <c r="E175" s="662"/>
    </row>
    <row r="176" spans="2:5">
      <c r="B176" s="470">
        <v>1241151100</v>
      </c>
      <c r="C176" s="274" t="s">
        <v>689</v>
      </c>
      <c r="D176" s="569">
        <v>402.63</v>
      </c>
      <c r="E176" s="662"/>
    </row>
    <row r="177" spans="2:5">
      <c r="B177" s="470">
        <v>1241151100</v>
      </c>
      <c r="C177" s="274" t="s">
        <v>689</v>
      </c>
      <c r="D177" s="569">
        <v>402.63</v>
      </c>
      <c r="E177" s="662"/>
    </row>
    <row r="178" spans="2:5">
      <c r="B178" s="470">
        <v>1241151100</v>
      </c>
      <c r="C178" s="274" t="s">
        <v>689</v>
      </c>
      <c r="D178" s="569">
        <v>402.63</v>
      </c>
      <c r="E178" s="662"/>
    </row>
    <row r="179" spans="2:5">
      <c r="B179" s="470">
        <v>1241151100</v>
      </c>
      <c r="C179" s="274" t="s">
        <v>689</v>
      </c>
      <c r="D179" s="569">
        <v>402.63</v>
      </c>
      <c r="E179" s="662"/>
    </row>
    <row r="180" spans="2:5">
      <c r="B180" s="470">
        <v>1241151100</v>
      </c>
      <c r="C180" s="274" t="s">
        <v>689</v>
      </c>
      <c r="D180" s="569">
        <v>402.63</v>
      </c>
      <c r="E180" s="662"/>
    </row>
    <row r="181" spans="2:5">
      <c r="B181" s="470">
        <v>1241151100</v>
      </c>
      <c r="C181" s="274" t="s">
        <v>689</v>
      </c>
      <c r="D181" s="569">
        <v>402.63</v>
      </c>
      <c r="E181" s="662"/>
    </row>
    <row r="182" spans="2:5">
      <c r="B182" s="470">
        <v>1241151100</v>
      </c>
      <c r="C182" s="274" t="s">
        <v>689</v>
      </c>
      <c r="D182" s="569">
        <v>402.63</v>
      </c>
      <c r="E182" s="662"/>
    </row>
    <row r="183" spans="2:5">
      <c r="B183" s="470">
        <v>1241151100</v>
      </c>
      <c r="C183" s="274" t="s">
        <v>689</v>
      </c>
      <c r="D183" s="569">
        <v>402.63</v>
      </c>
      <c r="E183" s="662"/>
    </row>
    <row r="184" spans="2:5">
      <c r="B184" s="470">
        <v>1241151100</v>
      </c>
      <c r="C184" s="274" t="s">
        <v>689</v>
      </c>
      <c r="D184" s="569">
        <v>402.63</v>
      </c>
      <c r="E184" s="662"/>
    </row>
    <row r="185" spans="2:5">
      <c r="B185" s="470">
        <v>1241151100</v>
      </c>
      <c r="C185" s="274" t="s">
        <v>689</v>
      </c>
      <c r="D185" s="569">
        <v>402.63</v>
      </c>
      <c r="E185" s="662"/>
    </row>
    <row r="186" spans="2:5">
      <c r="B186" s="470">
        <v>1241151100</v>
      </c>
      <c r="C186" s="274" t="s">
        <v>689</v>
      </c>
      <c r="D186" s="569">
        <v>402.63</v>
      </c>
      <c r="E186" s="662"/>
    </row>
    <row r="187" spans="2:5">
      <c r="B187" s="470">
        <v>1241151100</v>
      </c>
      <c r="C187" s="274" t="s">
        <v>689</v>
      </c>
      <c r="D187" s="569">
        <v>402.63</v>
      </c>
      <c r="E187" s="662"/>
    </row>
    <row r="188" spans="2:5">
      <c r="B188" s="470">
        <v>1241151100</v>
      </c>
      <c r="C188" s="274" t="s">
        <v>689</v>
      </c>
      <c r="D188" s="569">
        <v>402.63</v>
      </c>
      <c r="E188" s="662"/>
    </row>
    <row r="189" spans="2:5">
      <c r="B189" s="470">
        <v>1241151100</v>
      </c>
      <c r="C189" s="274" t="s">
        <v>689</v>
      </c>
      <c r="D189" s="569">
        <v>402.63</v>
      </c>
      <c r="E189" s="662"/>
    </row>
    <row r="190" spans="2:5">
      <c r="B190" s="470">
        <v>1241151100</v>
      </c>
      <c r="C190" s="274" t="s">
        <v>689</v>
      </c>
      <c r="D190" s="569">
        <v>402.63</v>
      </c>
      <c r="E190" s="662"/>
    </row>
    <row r="191" spans="2:5">
      <c r="B191" s="470">
        <v>1241151100</v>
      </c>
      <c r="C191" s="274" t="s">
        <v>689</v>
      </c>
      <c r="D191" s="569">
        <v>402.63</v>
      </c>
      <c r="E191" s="662"/>
    </row>
    <row r="192" spans="2:5">
      <c r="B192" s="470">
        <v>1241151100</v>
      </c>
      <c r="C192" s="274" t="s">
        <v>689</v>
      </c>
      <c r="D192" s="569">
        <v>402.63</v>
      </c>
      <c r="E192" s="662"/>
    </row>
    <row r="193" spans="2:5">
      <c r="B193" s="470">
        <v>1241151100</v>
      </c>
      <c r="C193" s="274" t="s">
        <v>689</v>
      </c>
      <c r="D193" s="569">
        <v>402.63</v>
      </c>
      <c r="E193" s="662"/>
    </row>
    <row r="194" spans="2:5">
      <c r="B194" s="470">
        <v>1241151100</v>
      </c>
      <c r="C194" s="274" t="s">
        <v>689</v>
      </c>
      <c r="D194" s="569">
        <v>402.63</v>
      </c>
      <c r="E194" s="662"/>
    </row>
    <row r="195" spans="2:5">
      <c r="B195" s="470">
        <v>1241151100</v>
      </c>
      <c r="C195" s="274" t="s">
        <v>689</v>
      </c>
      <c r="D195" s="569">
        <v>402.63</v>
      </c>
      <c r="E195" s="662"/>
    </row>
    <row r="196" spans="2:5">
      <c r="B196" s="470">
        <v>1241151100</v>
      </c>
      <c r="C196" s="274" t="s">
        <v>689</v>
      </c>
      <c r="D196" s="569">
        <v>402.63</v>
      </c>
      <c r="E196" s="662"/>
    </row>
    <row r="197" spans="2:5">
      <c r="B197" s="470">
        <v>1241151100</v>
      </c>
      <c r="C197" s="274" t="s">
        <v>689</v>
      </c>
      <c r="D197" s="569">
        <v>402.63</v>
      </c>
      <c r="E197" s="662"/>
    </row>
    <row r="198" spans="2:5">
      <c r="B198" s="470">
        <v>1241151100</v>
      </c>
      <c r="C198" s="274" t="s">
        <v>689</v>
      </c>
      <c r="D198" s="569">
        <v>402.63</v>
      </c>
      <c r="E198" s="662"/>
    </row>
    <row r="199" spans="2:5">
      <c r="B199" s="470">
        <v>1241151100</v>
      </c>
      <c r="C199" s="274" t="s">
        <v>689</v>
      </c>
      <c r="D199" s="569">
        <v>402.63</v>
      </c>
      <c r="E199" s="662"/>
    </row>
    <row r="200" spans="2:5">
      <c r="B200" s="470">
        <v>1241151100</v>
      </c>
      <c r="C200" s="274" t="s">
        <v>689</v>
      </c>
      <c r="D200" s="569">
        <v>402.63</v>
      </c>
      <c r="E200" s="662"/>
    </row>
    <row r="201" spans="2:5">
      <c r="B201" s="470">
        <v>1241151100</v>
      </c>
      <c r="C201" s="274" t="s">
        <v>689</v>
      </c>
      <c r="D201" s="569">
        <v>402.63</v>
      </c>
      <c r="E201" s="662"/>
    </row>
    <row r="202" spans="2:5">
      <c r="B202" s="470">
        <v>1241151100</v>
      </c>
      <c r="C202" s="274" t="s">
        <v>689</v>
      </c>
      <c r="D202" s="569">
        <v>402.63</v>
      </c>
      <c r="E202" s="662"/>
    </row>
    <row r="203" spans="2:5">
      <c r="B203" s="470">
        <v>1241151100</v>
      </c>
      <c r="C203" s="274" t="s">
        <v>689</v>
      </c>
      <c r="D203" s="569">
        <v>402.63</v>
      </c>
      <c r="E203" s="662"/>
    </row>
    <row r="204" spans="2:5">
      <c r="B204" s="470">
        <v>1241151100</v>
      </c>
      <c r="C204" s="274" t="s">
        <v>689</v>
      </c>
      <c r="D204" s="569">
        <v>402.63</v>
      </c>
      <c r="E204" s="662"/>
    </row>
    <row r="205" spans="2:5">
      <c r="B205" s="470">
        <v>1241151100</v>
      </c>
      <c r="C205" s="274" t="s">
        <v>689</v>
      </c>
      <c r="D205" s="569">
        <v>402.63</v>
      </c>
      <c r="E205" s="662"/>
    </row>
    <row r="206" spans="2:5">
      <c r="B206" s="470">
        <v>1241151100</v>
      </c>
      <c r="C206" s="274" t="s">
        <v>689</v>
      </c>
      <c r="D206" s="569">
        <v>402.63</v>
      </c>
      <c r="E206" s="662"/>
    </row>
    <row r="207" spans="2:5">
      <c r="B207" s="470">
        <v>1241151100</v>
      </c>
      <c r="C207" s="274" t="s">
        <v>689</v>
      </c>
      <c r="D207" s="569">
        <v>402.63</v>
      </c>
      <c r="E207" s="662"/>
    </row>
    <row r="208" spans="2:5">
      <c r="B208" s="470">
        <v>1241151100</v>
      </c>
      <c r="C208" s="274" t="s">
        <v>689</v>
      </c>
      <c r="D208" s="569">
        <v>402.63</v>
      </c>
      <c r="E208" s="662"/>
    </row>
    <row r="209" spans="2:5">
      <c r="B209" s="470">
        <v>1241151100</v>
      </c>
      <c r="C209" s="274" t="s">
        <v>689</v>
      </c>
      <c r="D209" s="569">
        <v>402.63</v>
      </c>
      <c r="E209" s="662"/>
    </row>
    <row r="210" spans="2:5">
      <c r="B210" s="470">
        <v>1241151100</v>
      </c>
      <c r="C210" s="274" t="s">
        <v>689</v>
      </c>
      <c r="D210" s="569">
        <v>402.63</v>
      </c>
      <c r="E210" s="662"/>
    </row>
    <row r="211" spans="2:5">
      <c r="B211" s="470">
        <v>1241151100</v>
      </c>
      <c r="C211" s="274" t="s">
        <v>689</v>
      </c>
      <c r="D211" s="569">
        <v>402.63</v>
      </c>
      <c r="E211" s="662"/>
    </row>
    <row r="212" spans="2:5">
      <c r="B212" s="470">
        <v>1241151100</v>
      </c>
      <c r="C212" s="274" t="s">
        <v>689</v>
      </c>
      <c r="D212" s="569">
        <v>402.63</v>
      </c>
      <c r="E212" s="662"/>
    </row>
    <row r="213" spans="2:5">
      <c r="B213" s="470">
        <v>1241151100</v>
      </c>
      <c r="C213" s="274" t="s">
        <v>689</v>
      </c>
      <c r="D213" s="569">
        <v>402.63</v>
      </c>
      <c r="E213" s="662"/>
    </row>
    <row r="214" spans="2:5">
      <c r="B214" s="470">
        <v>1241151100</v>
      </c>
      <c r="C214" s="274" t="s">
        <v>689</v>
      </c>
      <c r="D214" s="569">
        <v>402.63</v>
      </c>
      <c r="E214" s="662"/>
    </row>
    <row r="215" spans="2:5">
      <c r="B215" s="470">
        <v>1241151100</v>
      </c>
      <c r="C215" s="274" t="s">
        <v>689</v>
      </c>
      <c r="D215" s="569">
        <v>402.63</v>
      </c>
      <c r="E215" s="662"/>
    </row>
    <row r="216" spans="2:5">
      <c r="B216" s="470">
        <v>1241151100</v>
      </c>
      <c r="C216" s="274" t="s">
        <v>689</v>
      </c>
      <c r="D216" s="569">
        <v>402.63</v>
      </c>
      <c r="E216" s="662"/>
    </row>
    <row r="217" spans="2:5">
      <c r="B217" s="470">
        <v>1241151100</v>
      </c>
      <c r="C217" s="274" t="s">
        <v>689</v>
      </c>
      <c r="D217" s="569">
        <v>402.63</v>
      </c>
      <c r="E217" s="662"/>
    </row>
    <row r="218" spans="2:5">
      <c r="B218" s="470">
        <v>1241151100</v>
      </c>
      <c r="C218" s="274" t="s">
        <v>689</v>
      </c>
      <c r="D218" s="569">
        <v>402.63</v>
      </c>
      <c r="E218" s="662"/>
    </row>
    <row r="219" spans="2:5">
      <c r="B219" s="470">
        <v>1241151100</v>
      </c>
      <c r="C219" s="274" t="s">
        <v>689</v>
      </c>
      <c r="D219" s="569">
        <v>402.63</v>
      </c>
      <c r="E219" s="662"/>
    </row>
    <row r="220" spans="2:5">
      <c r="B220" s="470">
        <v>1241151100</v>
      </c>
      <c r="C220" s="274" t="s">
        <v>689</v>
      </c>
      <c r="D220" s="569">
        <v>402.63</v>
      </c>
      <c r="E220" s="662"/>
    </row>
    <row r="221" spans="2:5">
      <c r="B221" s="470">
        <v>1241151100</v>
      </c>
      <c r="C221" s="274" t="s">
        <v>689</v>
      </c>
      <c r="D221" s="569">
        <v>402.63</v>
      </c>
      <c r="E221" s="662"/>
    </row>
    <row r="222" spans="2:5">
      <c r="B222" s="470">
        <v>1241151100</v>
      </c>
      <c r="C222" s="274" t="s">
        <v>689</v>
      </c>
      <c r="D222" s="569">
        <v>402.63</v>
      </c>
      <c r="E222" s="662"/>
    </row>
    <row r="223" spans="2:5">
      <c r="B223" s="470">
        <v>1241151100</v>
      </c>
      <c r="C223" s="274" t="s">
        <v>689</v>
      </c>
      <c r="D223" s="569">
        <v>402.63</v>
      </c>
      <c r="E223" s="662"/>
    </row>
    <row r="224" spans="2:5">
      <c r="B224" s="470">
        <v>1241151100</v>
      </c>
      <c r="C224" s="274" t="s">
        <v>689</v>
      </c>
      <c r="D224" s="569">
        <v>402.63</v>
      </c>
      <c r="E224" s="662"/>
    </row>
    <row r="225" spans="2:5">
      <c r="B225" s="470">
        <v>1241151100</v>
      </c>
      <c r="C225" s="274" t="s">
        <v>689</v>
      </c>
      <c r="D225" s="569">
        <v>402.63</v>
      </c>
      <c r="E225" s="662"/>
    </row>
    <row r="226" spans="2:5">
      <c r="B226" s="470">
        <v>1241151100</v>
      </c>
      <c r="C226" s="274" t="s">
        <v>689</v>
      </c>
      <c r="D226" s="569">
        <v>402.63</v>
      </c>
      <c r="E226" s="662"/>
    </row>
    <row r="227" spans="2:5">
      <c r="B227" s="470">
        <v>1241151100</v>
      </c>
      <c r="C227" s="274" t="s">
        <v>689</v>
      </c>
      <c r="D227" s="569">
        <v>402.63</v>
      </c>
      <c r="E227" s="662"/>
    </row>
    <row r="228" spans="2:5">
      <c r="B228" s="470">
        <v>1241151100</v>
      </c>
      <c r="C228" s="274" t="s">
        <v>689</v>
      </c>
      <c r="D228" s="569">
        <v>402.63</v>
      </c>
      <c r="E228" s="662"/>
    </row>
    <row r="229" spans="2:5">
      <c r="B229" s="470">
        <v>1241151100</v>
      </c>
      <c r="C229" s="274" t="s">
        <v>689</v>
      </c>
      <c r="D229" s="569">
        <v>402.63</v>
      </c>
      <c r="E229" s="662"/>
    </row>
    <row r="230" spans="2:5">
      <c r="B230" s="470">
        <v>1241151100</v>
      </c>
      <c r="C230" s="274" t="s">
        <v>689</v>
      </c>
      <c r="D230" s="569">
        <v>402.63</v>
      </c>
      <c r="E230" s="662"/>
    </row>
    <row r="231" spans="2:5">
      <c r="B231" s="470">
        <v>1241151100</v>
      </c>
      <c r="C231" s="274" t="s">
        <v>689</v>
      </c>
      <c r="D231" s="569">
        <v>402.63</v>
      </c>
      <c r="E231" s="662"/>
    </row>
    <row r="232" spans="2:5">
      <c r="B232" s="470">
        <v>1241151100</v>
      </c>
      <c r="C232" s="274" t="s">
        <v>689</v>
      </c>
      <c r="D232" s="569">
        <v>402.63</v>
      </c>
      <c r="E232" s="662"/>
    </row>
    <row r="233" spans="2:5">
      <c r="B233" s="470">
        <v>1241151100</v>
      </c>
      <c r="C233" s="274" t="s">
        <v>689</v>
      </c>
      <c r="D233" s="569">
        <v>402.63</v>
      </c>
      <c r="E233" s="662"/>
    </row>
    <row r="234" spans="2:5">
      <c r="B234" s="470">
        <v>1241151100</v>
      </c>
      <c r="C234" s="274" t="s">
        <v>689</v>
      </c>
      <c r="D234" s="569">
        <v>402.63</v>
      </c>
      <c r="E234" s="662"/>
    </row>
    <row r="235" spans="2:5">
      <c r="B235" s="470">
        <v>1241151100</v>
      </c>
      <c r="C235" s="274" t="s">
        <v>689</v>
      </c>
      <c r="D235" s="569">
        <v>402.63</v>
      </c>
      <c r="E235" s="662"/>
    </row>
    <row r="236" spans="2:5">
      <c r="B236" s="470">
        <v>1241151100</v>
      </c>
      <c r="C236" s="274" t="s">
        <v>689</v>
      </c>
      <c r="D236" s="569">
        <v>402.63</v>
      </c>
      <c r="E236" s="662"/>
    </row>
    <row r="237" spans="2:5">
      <c r="B237" s="470">
        <v>1241151100</v>
      </c>
      <c r="C237" s="274" t="s">
        <v>689</v>
      </c>
      <c r="D237" s="569">
        <v>402.63</v>
      </c>
      <c r="E237" s="662"/>
    </row>
    <row r="238" spans="2:5">
      <c r="B238" s="470">
        <v>1241151100</v>
      </c>
      <c r="C238" s="274" t="s">
        <v>689</v>
      </c>
      <c r="D238" s="569">
        <v>402.63</v>
      </c>
      <c r="E238" s="662"/>
    </row>
    <row r="239" spans="2:5">
      <c r="B239" s="470">
        <v>1241151100</v>
      </c>
      <c r="C239" s="274" t="s">
        <v>689</v>
      </c>
      <c r="D239" s="569">
        <v>402.63</v>
      </c>
      <c r="E239" s="662"/>
    </row>
    <row r="240" spans="2:5">
      <c r="B240" s="470">
        <v>1241151100</v>
      </c>
      <c r="C240" s="274" t="s">
        <v>689</v>
      </c>
      <c r="D240" s="569">
        <v>402.63</v>
      </c>
      <c r="E240" s="662"/>
    </row>
    <row r="241" spans="2:5">
      <c r="B241" s="470">
        <v>1241151100</v>
      </c>
      <c r="C241" s="274" t="s">
        <v>689</v>
      </c>
      <c r="D241" s="569">
        <v>402.63</v>
      </c>
      <c r="E241" s="662"/>
    </row>
    <row r="242" spans="2:5">
      <c r="B242" s="470">
        <v>1241151100</v>
      </c>
      <c r="C242" s="274" t="s">
        <v>689</v>
      </c>
      <c r="D242" s="569">
        <v>402.63</v>
      </c>
      <c r="E242" s="662"/>
    </row>
    <row r="243" spans="2:5">
      <c r="B243" s="470">
        <v>1241151100</v>
      </c>
      <c r="C243" s="274" t="s">
        <v>689</v>
      </c>
      <c r="D243" s="569">
        <v>402.63</v>
      </c>
      <c r="E243" s="662"/>
    </row>
    <row r="244" spans="2:5">
      <c r="B244" s="470">
        <v>1241151100</v>
      </c>
      <c r="C244" s="274" t="s">
        <v>689</v>
      </c>
      <c r="D244" s="569">
        <v>402.63</v>
      </c>
      <c r="E244" s="662"/>
    </row>
    <row r="245" spans="2:5">
      <c r="B245" s="470">
        <v>1241151100</v>
      </c>
      <c r="C245" s="274" t="s">
        <v>689</v>
      </c>
      <c r="D245" s="569">
        <v>402.63</v>
      </c>
      <c r="E245" s="662"/>
    </row>
    <row r="246" spans="2:5">
      <c r="B246" s="470">
        <v>1241151100</v>
      </c>
      <c r="C246" s="274" t="s">
        <v>689</v>
      </c>
      <c r="D246" s="569">
        <v>402.63</v>
      </c>
      <c r="E246" s="662"/>
    </row>
    <row r="247" spans="2:5">
      <c r="B247" s="470">
        <v>1241151100</v>
      </c>
      <c r="C247" s="274" t="s">
        <v>689</v>
      </c>
      <c r="D247" s="569">
        <v>402.63</v>
      </c>
      <c r="E247" s="662"/>
    </row>
    <row r="248" spans="2:5">
      <c r="B248" s="470">
        <v>1241151100</v>
      </c>
      <c r="C248" s="274" t="s">
        <v>689</v>
      </c>
      <c r="D248" s="569">
        <v>402.63</v>
      </c>
      <c r="E248" s="662"/>
    </row>
    <row r="249" spans="2:5">
      <c r="B249" s="470">
        <v>1241151100</v>
      </c>
      <c r="C249" s="274" t="s">
        <v>689</v>
      </c>
      <c r="D249" s="569">
        <v>402.63</v>
      </c>
      <c r="E249" s="662"/>
    </row>
    <row r="250" spans="2:5">
      <c r="B250" s="470">
        <v>1241151100</v>
      </c>
      <c r="C250" s="274" t="s">
        <v>689</v>
      </c>
      <c r="D250" s="569">
        <v>402.63</v>
      </c>
      <c r="E250" s="662"/>
    </row>
    <row r="251" spans="2:5">
      <c r="B251" s="470">
        <v>1241151100</v>
      </c>
      <c r="C251" s="274" t="s">
        <v>689</v>
      </c>
      <c r="D251" s="569">
        <v>402.63</v>
      </c>
      <c r="E251" s="662"/>
    </row>
    <row r="252" spans="2:5">
      <c r="B252" s="470">
        <v>1241151100</v>
      </c>
      <c r="C252" s="274" t="s">
        <v>689</v>
      </c>
      <c r="D252" s="569">
        <v>402.63</v>
      </c>
      <c r="E252" s="662"/>
    </row>
    <row r="253" spans="2:5">
      <c r="B253" s="470">
        <v>1241151100</v>
      </c>
      <c r="C253" s="274" t="s">
        <v>689</v>
      </c>
      <c r="D253" s="569">
        <v>402.63</v>
      </c>
      <c r="E253" s="662"/>
    </row>
    <row r="254" spans="2:5">
      <c r="B254" s="470">
        <v>1241151100</v>
      </c>
      <c r="C254" s="274" t="s">
        <v>689</v>
      </c>
      <c r="D254" s="569">
        <v>402.63</v>
      </c>
      <c r="E254" s="662"/>
    </row>
    <row r="255" spans="2:5">
      <c r="B255" s="470">
        <v>1241151100</v>
      </c>
      <c r="C255" s="274" t="s">
        <v>689</v>
      </c>
      <c r="D255" s="569">
        <v>402.63</v>
      </c>
      <c r="E255" s="662"/>
    </row>
    <row r="256" spans="2:5">
      <c r="B256" s="470">
        <v>1241151100</v>
      </c>
      <c r="C256" s="274" t="s">
        <v>689</v>
      </c>
      <c r="D256" s="569">
        <v>402.63</v>
      </c>
      <c r="E256" s="662"/>
    </row>
    <row r="257" spans="2:5">
      <c r="B257" s="470">
        <v>1241151100</v>
      </c>
      <c r="C257" s="274" t="s">
        <v>689</v>
      </c>
      <c r="D257" s="569">
        <v>402.63</v>
      </c>
      <c r="E257" s="662"/>
    </row>
    <row r="258" spans="2:5">
      <c r="B258" s="470">
        <v>1241151100</v>
      </c>
      <c r="C258" s="274" t="s">
        <v>689</v>
      </c>
      <c r="D258" s="569">
        <v>402.63</v>
      </c>
      <c r="E258" s="662"/>
    </row>
    <row r="259" spans="2:5">
      <c r="B259" s="470">
        <v>1241151100</v>
      </c>
      <c r="C259" s="274" t="s">
        <v>689</v>
      </c>
      <c r="D259" s="569">
        <v>402.63</v>
      </c>
      <c r="E259" s="662"/>
    </row>
    <row r="260" spans="2:5">
      <c r="B260" s="470">
        <v>1241151100</v>
      </c>
      <c r="C260" s="274" t="s">
        <v>689</v>
      </c>
      <c r="D260" s="569">
        <v>402.63</v>
      </c>
      <c r="E260" s="662"/>
    </row>
    <row r="261" spans="2:5">
      <c r="B261" s="470">
        <v>1241151100</v>
      </c>
      <c r="C261" s="274" t="s">
        <v>689</v>
      </c>
      <c r="D261" s="569">
        <v>402.63</v>
      </c>
      <c r="E261" s="662"/>
    </row>
    <row r="262" spans="2:5">
      <c r="B262" s="470">
        <v>1241151100</v>
      </c>
      <c r="C262" s="274" t="s">
        <v>689</v>
      </c>
      <c r="D262" s="569">
        <v>402.63</v>
      </c>
      <c r="E262" s="662"/>
    </row>
    <row r="263" spans="2:5">
      <c r="B263" s="470">
        <v>1241151100</v>
      </c>
      <c r="C263" s="274" t="s">
        <v>689</v>
      </c>
      <c r="D263" s="569">
        <v>402.63</v>
      </c>
      <c r="E263" s="662"/>
    </row>
    <row r="264" spans="2:5">
      <c r="B264" s="470">
        <v>1241151100</v>
      </c>
      <c r="C264" s="274" t="s">
        <v>689</v>
      </c>
      <c r="D264" s="569">
        <v>402.63</v>
      </c>
      <c r="E264" s="662"/>
    </row>
    <row r="265" spans="2:5">
      <c r="B265" s="470">
        <v>1241151100</v>
      </c>
      <c r="C265" s="274" t="s">
        <v>689</v>
      </c>
      <c r="D265" s="569">
        <v>402.63</v>
      </c>
      <c r="E265" s="662"/>
    </row>
    <row r="266" spans="2:5">
      <c r="B266" s="470">
        <v>1241151100</v>
      </c>
      <c r="C266" s="274" t="s">
        <v>689</v>
      </c>
      <c r="D266" s="569">
        <v>402.63</v>
      </c>
      <c r="E266" s="662"/>
    </row>
    <row r="267" spans="2:5">
      <c r="B267" s="470">
        <v>1241151100</v>
      </c>
      <c r="C267" s="274" t="s">
        <v>689</v>
      </c>
      <c r="D267" s="569">
        <v>402.63</v>
      </c>
      <c r="E267" s="662"/>
    </row>
    <row r="268" spans="2:5">
      <c r="B268" s="470">
        <v>1241151100</v>
      </c>
      <c r="C268" s="274" t="s">
        <v>689</v>
      </c>
      <c r="D268" s="569">
        <v>402.63</v>
      </c>
      <c r="E268" s="662"/>
    </row>
    <row r="269" spans="2:5">
      <c r="B269" s="470">
        <v>1241151100</v>
      </c>
      <c r="C269" s="274" t="s">
        <v>689</v>
      </c>
      <c r="D269" s="569">
        <v>402.63</v>
      </c>
      <c r="E269" s="662"/>
    </row>
    <row r="270" spans="2:5">
      <c r="B270" s="470">
        <v>1241151100</v>
      </c>
      <c r="C270" s="274" t="s">
        <v>689</v>
      </c>
      <c r="D270" s="569">
        <v>402.63</v>
      </c>
      <c r="E270" s="662"/>
    </row>
    <row r="271" spans="2:5">
      <c r="B271" s="470">
        <v>1241151100</v>
      </c>
      <c r="C271" s="274" t="s">
        <v>689</v>
      </c>
      <c r="D271" s="569">
        <v>402.63</v>
      </c>
      <c r="E271" s="662"/>
    </row>
    <row r="272" spans="2:5">
      <c r="B272" s="470">
        <v>1241151100</v>
      </c>
      <c r="C272" s="274" t="s">
        <v>689</v>
      </c>
      <c r="D272" s="569">
        <v>402.63</v>
      </c>
      <c r="E272" s="662"/>
    </row>
    <row r="273" spans="2:5">
      <c r="B273" s="470">
        <v>1241151100</v>
      </c>
      <c r="C273" s="274" t="s">
        <v>689</v>
      </c>
      <c r="D273" s="569">
        <v>402.63</v>
      </c>
      <c r="E273" s="662"/>
    </row>
    <row r="274" spans="2:5">
      <c r="B274" s="470">
        <v>1241151100</v>
      </c>
      <c r="C274" s="274" t="s">
        <v>689</v>
      </c>
      <c r="D274" s="569">
        <v>402.63</v>
      </c>
      <c r="E274" s="662"/>
    </row>
    <row r="275" spans="2:5">
      <c r="B275" s="470">
        <v>1241151100</v>
      </c>
      <c r="C275" s="274" t="s">
        <v>689</v>
      </c>
      <c r="D275" s="569">
        <v>402.63</v>
      </c>
      <c r="E275" s="662"/>
    </row>
    <row r="276" spans="2:5">
      <c r="B276" s="470">
        <v>1241151100</v>
      </c>
      <c r="C276" s="274" t="s">
        <v>689</v>
      </c>
      <c r="D276" s="569">
        <v>402.63</v>
      </c>
      <c r="E276" s="662"/>
    </row>
    <row r="277" spans="2:5">
      <c r="B277" s="470">
        <v>1241151100</v>
      </c>
      <c r="C277" s="274" t="s">
        <v>689</v>
      </c>
      <c r="D277" s="569">
        <v>402.63</v>
      </c>
      <c r="E277" s="662"/>
    </row>
    <row r="278" spans="2:5">
      <c r="B278" s="470">
        <v>1241151100</v>
      </c>
      <c r="C278" s="274" t="s">
        <v>689</v>
      </c>
      <c r="D278" s="569">
        <v>402.63</v>
      </c>
      <c r="E278" s="662"/>
    </row>
    <row r="279" spans="2:5">
      <c r="B279" s="470">
        <v>1241151100</v>
      </c>
      <c r="C279" s="274" t="s">
        <v>689</v>
      </c>
      <c r="D279" s="569">
        <v>402.63</v>
      </c>
      <c r="E279" s="662"/>
    </row>
    <row r="280" spans="2:5">
      <c r="B280" s="470">
        <v>1241151100</v>
      </c>
      <c r="C280" s="274" t="s">
        <v>689</v>
      </c>
      <c r="D280" s="569">
        <v>402.63</v>
      </c>
      <c r="E280" s="662"/>
    </row>
    <row r="281" spans="2:5">
      <c r="B281" s="470">
        <v>1241151100</v>
      </c>
      <c r="C281" s="274" t="s">
        <v>689</v>
      </c>
      <c r="D281" s="569">
        <v>402.63</v>
      </c>
      <c r="E281" s="662"/>
    </row>
    <row r="282" spans="2:5">
      <c r="B282" s="470">
        <v>1241151100</v>
      </c>
      <c r="C282" s="274" t="s">
        <v>689</v>
      </c>
      <c r="D282" s="569">
        <v>402.63</v>
      </c>
      <c r="E282" s="662"/>
    </row>
    <row r="283" spans="2:5">
      <c r="B283" s="470">
        <v>1241151100</v>
      </c>
      <c r="C283" s="274" t="s">
        <v>689</v>
      </c>
      <c r="D283" s="569">
        <v>402.63</v>
      </c>
      <c r="E283" s="662"/>
    </row>
    <row r="284" spans="2:5">
      <c r="B284" s="470">
        <v>1241151100</v>
      </c>
      <c r="C284" s="274" t="s">
        <v>689</v>
      </c>
      <c r="D284" s="569">
        <v>402.63</v>
      </c>
      <c r="E284" s="662"/>
    </row>
    <row r="285" spans="2:5">
      <c r="B285" s="470">
        <v>1241151100</v>
      </c>
      <c r="C285" s="274" t="s">
        <v>689</v>
      </c>
      <c r="D285" s="569">
        <v>402.63</v>
      </c>
      <c r="E285" s="662"/>
    </row>
    <row r="286" spans="2:5">
      <c r="B286" s="470">
        <v>1241151100</v>
      </c>
      <c r="C286" s="274" t="s">
        <v>689</v>
      </c>
      <c r="D286" s="569">
        <v>402.63</v>
      </c>
      <c r="E286" s="662"/>
    </row>
    <row r="287" spans="2:5">
      <c r="B287" s="470">
        <v>1241151100</v>
      </c>
      <c r="C287" s="274" t="s">
        <v>689</v>
      </c>
      <c r="D287" s="569">
        <v>402.63</v>
      </c>
      <c r="E287" s="662"/>
    </row>
    <row r="288" spans="2:5">
      <c r="B288" s="470">
        <v>1241151100</v>
      </c>
      <c r="C288" s="274" t="s">
        <v>689</v>
      </c>
      <c r="D288" s="569">
        <v>402.63</v>
      </c>
      <c r="E288" s="662"/>
    </row>
    <row r="289" spans="2:5">
      <c r="B289" s="470">
        <v>1241151100</v>
      </c>
      <c r="C289" s="274" t="s">
        <v>689</v>
      </c>
      <c r="D289" s="569">
        <v>402.63</v>
      </c>
      <c r="E289" s="662"/>
    </row>
    <row r="290" spans="2:5">
      <c r="B290" s="470">
        <v>1241151100</v>
      </c>
      <c r="C290" s="274" t="s">
        <v>689</v>
      </c>
      <c r="D290" s="569">
        <v>402.63</v>
      </c>
      <c r="E290" s="662"/>
    </row>
    <row r="291" spans="2:5">
      <c r="B291" s="470">
        <v>1241151100</v>
      </c>
      <c r="C291" s="274" t="s">
        <v>689</v>
      </c>
      <c r="D291" s="569">
        <v>402.63</v>
      </c>
      <c r="E291" s="662"/>
    </row>
    <row r="292" spans="2:5">
      <c r="B292" s="470">
        <v>1241151100</v>
      </c>
      <c r="C292" s="274" t="s">
        <v>689</v>
      </c>
      <c r="D292" s="569">
        <v>402.63</v>
      </c>
      <c r="E292" s="662"/>
    </row>
    <row r="293" spans="2:5">
      <c r="B293" s="470">
        <v>1241151100</v>
      </c>
      <c r="C293" s="274" t="s">
        <v>689</v>
      </c>
      <c r="D293" s="569">
        <v>402.63</v>
      </c>
      <c r="E293" s="662"/>
    </row>
    <row r="294" spans="2:5">
      <c r="B294" s="470">
        <v>1241151100</v>
      </c>
      <c r="C294" s="274" t="s">
        <v>689</v>
      </c>
      <c r="D294" s="569">
        <v>402.63</v>
      </c>
      <c r="E294" s="662"/>
    </row>
    <row r="295" spans="2:5">
      <c r="B295" s="470">
        <v>1241151100</v>
      </c>
      <c r="C295" s="274" t="s">
        <v>689</v>
      </c>
      <c r="D295" s="569">
        <v>402.63</v>
      </c>
      <c r="E295" s="662"/>
    </row>
    <row r="296" spans="2:5">
      <c r="B296" s="470">
        <v>1241351500</v>
      </c>
      <c r="C296" s="274" t="s">
        <v>714</v>
      </c>
      <c r="D296" s="569">
        <v>104.29</v>
      </c>
      <c r="E296" s="662"/>
    </row>
    <row r="297" spans="2:5">
      <c r="B297" s="470">
        <v>1241351500</v>
      </c>
      <c r="C297" s="274" t="s">
        <v>714</v>
      </c>
      <c r="D297" s="569">
        <v>104.29</v>
      </c>
      <c r="E297" s="662"/>
    </row>
    <row r="298" spans="2:5">
      <c r="B298" s="470">
        <v>1241351500</v>
      </c>
      <c r="C298" s="274" t="s">
        <v>714</v>
      </c>
      <c r="D298" s="569">
        <v>104.29</v>
      </c>
      <c r="E298" s="662"/>
    </row>
    <row r="299" spans="2:5">
      <c r="B299" s="470">
        <v>1241351500</v>
      </c>
      <c r="C299" s="274" t="s">
        <v>714</v>
      </c>
      <c r="D299" s="569">
        <v>104.29</v>
      </c>
      <c r="E299" s="662"/>
    </row>
    <row r="300" spans="2:5">
      <c r="B300" s="470">
        <v>1241351500</v>
      </c>
      <c r="C300" s="274" t="s">
        <v>714</v>
      </c>
      <c r="D300" s="569">
        <v>104.29</v>
      </c>
      <c r="E300" s="662"/>
    </row>
    <row r="301" spans="2:5">
      <c r="B301" s="470">
        <v>1241351500</v>
      </c>
      <c r="C301" s="274" t="s">
        <v>714</v>
      </c>
      <c r="D301" s="569">
        <v>104.29</v>
      </c>
      <c r="E301" s="662"/>
    </row>
    <row r="302" spans="2:5">
      <c r="B302" s="470">
        <v>1241351500</v>
      </c>
      <c r="C302" s="274" t="s">
        <v>714</v>
      </c>
      <c r="D302" s="569">
        <v>104.29</v>
      </c>
      <c r="E302" s="662"/>
    </row>
    <row r="303" spans="2:5">
      <c r="B303" s="470">
        <v>1241351500</v>
      </c>
      <c r="C303" s="274" t="s">
        <v>714</v>
      </c>
      <c r="D303" s="569">
        <v>104.29</v>
      </c>
      <c r="E303" s="662"/>
    </row>
    <row r="304" spans="2:5">
      <c r="B304" s="470">
        <v>1241351500</v>
      </c>
      <c r="C304" s="274" t="s">
        <v>715</v>
      </c>
      <c r="D304" s="569">
        <v>704.7</v>
      </c>
      <c r="E304" s="662"/>
    </row>
    <row r="305" spans="2:5">
      <c r="B305" s="470">
        <v>1241351500</v>
      </c>
      <c r="C305" s="274" t="s">
        <v>715</v>
      </c>
      <c r="D305" s="569">
        <v>704.7</v>
      </c>
      <c r="E305" s="662"/>
    </row>
    <row r="306" spans="2:5">
      <c r="B306" s="470">
        <v>1241151100</v>
      </c>
      <c r="C306" s="274" t="s">
        <v>690</v>
      </c>
      <c r="D306" s="569">
        <v>2951.79</v>
      </c>
      <c r="E306" s="662"/>
    </row>
    <row r="307" spans="2:5">
      <c r="B307" s="470">
        <v>1241151100</v>
      </c>
      <c r="C307" s="274" t="s">
        <v>690</v>
      </c>
      <c r="D307" s="569">
        <v>2951.79</v>
      </c>
      <c r="E307" s="662"/>
    </row>
    <row r="308" spans="2:5">
      <c r="B308" s="470">
        <v>1241151100</v>
      </c>
      <c r="C308" s="274" t="s">
        <v>690</v>
      </c>
      <c r="D308" s="569">
        <v>2951.79</v>
      </c>
      <c r="E308" s="662"/>
    </row>
    <row r="309" spans="2:5">
      <c r="B309" s="470">
        <v>1241151100</v>
      </c>
      <c r="C309" s="274" t="s">
        <v>690</v>
      </c>
      <c r="D309" s="569">
        <v>2951.79</v>
      </c>
      <c r="E309" s="662"/>
    </row>
    <row r="310" spans="2:5">
      <c r="B310" s="470">
        <v>1241151100</v>
      </c>
      <c r="C310" s="274" t="s">
        <v>690</v>
      </c>
      <c r="D310" s="569">
        <v>2951.79</v>
      </c>
      <c r="E310" s="662"/>
    </row>
    <row r="311" spans="2:5">
      <c r="B311" s="470">
        <v>1241151100</v>
      </c>
      <c r="C311" s="274" t="s">
        <v>690</v>
      </c>
      <c r="D311" s="569">
        <v>2951.79</v>
      </c>
      <c r="E311" s="662"/>
    </row>
    <row r="312" spans="2:5">
      <c r="B312" s="470">
        <v>1241151100</v>
      </c>
      <c r="C312" s="274" t="s">
        <v>691</v>
      </c>
      <c r="D312" s="569">
        <v>2505.39</v>
      </c>
      <c r="E312" s="662"/>
    </row>
    <row r="313" spans="2:5">
      <c r="B313" s="470">
        <v>1241151100</v>
      </c>
      <c r="C313" s="274" t="s">
        <v>691</v>
      </c>
      <c r="D313" s="569">
        <v>2505.39</v>
      </c>
      <c r="E313" s="662"/>
    </row>
    <row r="314" spans="2:5">
      <c r="B314" s="470">
        <v>1241151100</v>
      </c>
      <c r="C314" s="274" t="s">
        <v>691</v>
      </c>
      <c r="D314" s="569">
        <v>2505.39</v>
      </c>
      <c r="E314" s="662"/>
    </row>
    <row r="315" spans="2:5">
      <c r="B315" s="470">
        <v>1241151100</v>
      </c>
      <c r="C315" s="274" t="s">
        <v>691</v>
      </c>
      <c r="D315" s="569">
        <v>2505.39</v>
      </c>
      <c r="E315" s="662"/>
    </row>
    <row r="316" spans="2:5">
      <c r="B316" s="470">
        <v>1241151100</v>
      </c>
      <c r="C316" s="274" t="s">
        <v>691</v>
      </c>
      <c r="D316" s="569">
        <v>2505.39</v>
      </c>
      <c r="E316" s="662"/>
    </row>
    <row r="317" spans="2:5">
      <c r="B317" s="470">
        <v>1241151100</v>
      </c>
      <c r="C317" s="274" t="s">
        <v>691</v>
      </c>
      <c r="D317" s="569">
        <v>2505.39</v>
      </c>
      <c r="E317" s="662"/>
    </row>
    <row r="318" spans="2:5">
      <c r="B318" s="470">
        <v>1241151100</v>
      </c>
      <c r="C318" s="274" t="s">
        <v>691</v>
      </c>
      <c r="D318" s="569">
        <v>2505.39</v>
      </c>
      <c r="E318" s="662"/>
    </row>
    <row r="319" spans="2:5">
      <c r="B319" s="470">
        <v>1241151100</v>
      </c>
      <c r="C319" s="274" t="s">
        <v>691</v>
      </c>
      <c r="D319" s="569">
        <v>2505.39</v>
      </c>
      <c r="E319" s="662"/>
    </row>
    <row r="320" spans="2:5">
      <c r="B320" s="470">
        <v>1241151100</v>
      </c>
      <c r="C320" s="274" t="s">
        <v>691</v>
      </c>
      <c r="D320" s="569">
        <v>2505.39</v>
      </c>
      <c r="E320" s="662"/>
    </row>
    <row r="321" spans="2:5">
      <c r="B321" s="470">
        <v>1241151100</v>
      </c>
      <c r="C321" s="274" t="s">
        <v>691</v>
      </c>
      <c r="D321" s="569">
        <v>2505.39</v>
      </c>
      <c r="E321" s="662"/>
    </row>
    <row r="322" spans="2:5">
      <c r="B322" s="470">
        <v>1241151100</v>
      </c>
      <c r="C322" s="274" t="s">
        <v>691</v>
      </c>
      <c r="D322" s="569">
        <v>2505.39</v>
      </c>
      <c r="E322" s="662"/>
    </row>
    <row r="323" spans="2:5">
      <c r="B323" s="470">
        <v>1241151100</v>
      </c>
      <c r="C323" s="274" t="s">
        <v>691</v>
      </c>
      <c r="D323" s="569">
        <v>2505.39</v>
      </c>
      <c r="E323" s="662"/>
    </row>
    <row r="324" spans="2:5">
      <c r="B324" s="470">
        <v>1241151100</v>
      </c>
      <c r="C324" s="274" t="s">
        <v>691</v>
      </c>
      <c r="D324" s="569">
        <v>2505.39</v>
      </c>
      <c r="E324" s="662"/>
    </row>
    <row r="325" spans="2:5">
      <c r="B325" s="470">
        <v>1241151100</v>
      </c>
      <c r="C325" s="274" t="s">
        <v>691</v>
      </c>
      <c r="D325" s="569">
        <v>2505.39</v>
      </c>
      <c r="E325" s="662"/>
    </row>
    <row r="326" spans="2:5">
      <c r="B326" s="470">
        <v>1241151100</v>
      </c>
      <c r="C326" s="274" t="s">
        <v>691</v>
      </c>
      <c r="D326" s="569">
        <v>2505.39</v>
      </c>
      <c r="E326" s="662"/>
    </row>
    <row r="327" spans="2:5">
      <c r="B327" s="470">
        <v>1241151100</v>
      </c>
      <c r="C327" s="274" t="s">
        <v>691</v>
      </c>
      <c r="D327" s="569">
        <v>2505.39</v>
      </c>
      <c r="E327" s="662"/>
    </row>
    <row r="328" spans="2:5">
      <c r="B328" s="470">
        <v>1241151100</v>
      </c>
      <c r="C328" s="274" t="s">
        <v>691</v>
      </c>
      <c r="D328" s="569">
        <v>2505.39</v>
      </c>
      <c r="E328" s="662"/>
    </row>
    <row r="329" spans="2:5">
      <c r="B329" s="470">
        <v>1241151100</v>
      </c>
      <c r="C329" s="274" t="s">
        <v>691</v>
      </c>
      <c r="D329" s="569">
        <v>2505.39</v>
      </c>
      <c r="E329" s="662"/>
    </row>
    <row r="330" spans="2:5">
      <c r="B330" s="470">
        <v>1241151100</v>
      </c>
      <c r="C330" s="274" t="s">
        <v>691</v>
      </c>
      <c r="D330" s="569">
        <v>2505.39</v>
      </c>
      <c r="E330" s="662"/>
    </row>
    <row r="331" spans="2:5">
      <c r="B331" s="470">
        <v>1241151100</v>
      </c>
      <c r="C331" s="274" t="s">
        <v>691</v>
      </c>
      <c r="D331" s="569">
        <v>2505.39</v>
      </c>
      <c r="E331" s="662"/>
    </row>
    <row r="332" spans="2:5">
      <c r="B332" s="470">
        <v>1241151100</v>
      </c>
      <c r="C332" s="274" t="s">
        <v>691</v>
      </c>
      <c r="D332" s="569">
        <v>2505.39</v>
      </c>
      <c r="E332" s="662"/>
    </row>
    <row r="333" spans="2:5">
      <c r="B333" s="470">
        <v>1241151100</v>
      </c>
      <c r="C333" s="274" t="s">
        <v>691</v>
      </c>
      <c r="D333" s="569">
        <v>2505.39</v>
      </c>
      <c r="E333" s="662"/>
    </row>
    <row r="334" spans="2:5">
      <c r="B334" s="470">
        <v>1241151100</v>
      </c>
      <c r="C334" s="274" t="s">
        <v>691</v>
      </c>
      <c r="D334" s="569">
        <v>2505.39</v>
      </c>
      <c r="E334" s="662"/>
    </row>
    <row r="335" spans="2:5">
      <c r="B335" s="470">
        <v>1241151100</v>
      </c>
      <c r="C335" s="274" t="s">
        <v>691</v>
      </c>
      <c r="D335" s="569">
        <v>2505.39</v>
      </c>
      <c r="E335" s="662"/>
    </row>
    <row r="336" spans="2:5">
      <c r="B336" s="470">
        <v>1241151100</v>
      </c>
      <c r="C336" s="274" t="s">
        <v>691</v>
      </c>
      <c r="D336" s="569">
        <v>2505.39</v>
      </c>
      <c r="E336" s="662"/>
    </row>
    <row r="337" spans="2:5">
      <c r="B337" s="470">
        <v>1241151100</v>
      </c>
      <c r="C337" s="274" t="s">
        <v>691</v>
      </c>
      <c r="D337" s="569">
        <v>2505.39</v>
      </c>
      <c r="E337" s="662"/>
    </row>
    <row r="338" spans="2:5">
      <c r="B338" s="470">
        <v>1241151100</v>
      </c>
      <c r="C338" s="274" t="s">
        <v>691</v>
      </c>
      <c r="D338" s="569">
        <v>2505.39</v>
      </c>
      <c r="E338" s="662"/>
    </row>
    <row r="339" spans="2:5">
      <c r="B339" s="470">
        <v>1241151100</v>
      </c>
      <c r="C339" s="274" t="s">
        <v>691</v>
      </c>
      <c r="D339" s="569">
        <v>2505.39</v>
      </c>
      <c r="E339" s="662"/>
    </row>
    <row r="340" spans="2:5">
      <c r="B340" s="470">
        <v>1241151100</v>
      </c>
      <c r="C340" s="274" t="s">
        <v>691</v>
      </c>
      <c r="D340" s="569">
        <v>2505.39</v>
      </c>
      <c r="E340" s="662"/>
    </row>
    <row r="341" spans="2:5">
      <c r="B341" s="470">
        <v>1241151100</v>
      </c>
      <c r="C341" s="274" t="s">
        <v>691</v>
      </c>
      <c r="D341" s="569">
        <v>2505.39</v>
      </c>
      <c r="E341" s="662"/>
    </row>
    <row r="342" spans="2:5">
      <c r="B342" s="470">
        <v>1241151100</v>
      </c>
      <c r="C342" s="274" t="s">
        <v>683</v>
      </c>
      <c r="D342" s="569">
        <v>769.42</v>
      </c>
      <c r="E342" s="662"/>
    </row>
    <row r="343" spans="2:5">
      <c r="B343" s="470">
        <v>1241151100</v>
      </c>
      <c r="C343" s="274" t="s">
        <v>683</v>
      </c>
      <c r="D343" s="569">
        <v>769.42</v>
      </c>
      <c r="E343" s="662"/>
    </row>
    <row r="344" spans="2:5">
      <c r="B344" s="470">
        <v>1241151100</v>
      </c>
      <c r="C344" s="274" t="s">
        <v>683</v>
      </c>
      <c r="D344" s="569">
        <v>769.42</v>
      </c>
      <c r="E344" s="662"/>
    </row>
    <row r="345" spans="2:5">
      <c r="B345" s="470">
        <v>1241151100</v>
      </c>
      <c r="C345" s="274" t="s">
        <v>683</v>
      </c>
      <c r="D345" s="569">
        <v>769.42</v>
      </c>
      <c r="E345" s="662"/>
    </row>
    <row r="346" spans="2:5">
      <c r="B346" s="470">
        <v>1241151100</v>
      </c>
      <c r="C346" s="274" t="s">
        <v>683</v>
      </c>
      <c r="D346" s="569">
        <v>769.42</v>
      </c>
      <c r="E346" s="662"/>
    </row>
    <row r="347" spans="2:5">
      <c r="B347" s="470">
        <v>1241151100</v>
      </c>
      <c r="C347" s="274" t="s">
        <v>683</v>
      </c>
      <c r="D347" s="569">
        <v>769.42</v>
      </c>
      <c r="E347" s="662"/>
    </row>
    <row r="348" spans="2:5">
      <c r="B348" s="470">
        <v>1241151100</v>
      </c>
      <c r="C348" s="274" t="s">
        <v>683</v>
      </c>
      <c r="D348" s="569">
        <v>769.42</v>
      </c>
      <c r="E348" s="662"/>
    </row>
    <row r="349" spans="2:5">
      <c r="B349" s="470">
        <v>1241151100</v>
      </c>
      <c r="C349" s="274" t="s">
        <v>683</v>
      </c>
      <c r="D349" s="569">
        <v>769.42</v>
      </c>
      <c r="E349" s="662"/>
    </row>
    <row r="350" spans="2:5">
      <c r="B350" s="470">
        <v>1241151100</v>
      </c>
      <c r="C350" s="274" t="s">
        <v>683</v>
      </c>
      <c r="D350" s="569">
        <v>769.42</v>
      </c>
      <c r="E350" s="662"/>
    </row>
    <row r="351" spans="2:5">
      <c r="B351" s="470">
        <v>1241151100</v>
      </c>
      <c r="C351" s="274" t="s">
        <v>683</v>
      </c>
      <c r="D351" s="569">
        <v>769.42</v>
      </c>
      <c r="E351" s="662"/>
    </row>
    <row r="352" spans="2:5">
      <c r="B352" s="470">
        <v>1241151100</v>
      </c>
      <c r="C352" s="274" t="s">
        <v>683</v>
      </c>
      <c r="D352" s="569">
        <v>769.42</v>
      </c>
      <c r="E352" s="662"/>
    </row>
    <row r="353" spans="2:5">
      <c r="B353" s="470">
        <v>1241151100</v>
      </c>
      <c r="C353" s="274" t="s">
        <v>683</v>
      </c>
      <c r="D353" s="569">
        <v>769.42</v>
      </c>
      <c r="E353" s="662"/>
    </row>
    <row r="354" spans="2:5">
      <c r="B354" s="470">
        <v>1241151100</v>
      </c>
      <c r="C354" s="274" t="s">
        <v>683</v>
      </c>
      <c r="D354" s="569">
        <v>769.42</v>
      </c>
      <c r="E354" s="662"/>
    </row>
    <row r="355" spans="2:5">
      <c r="B355" s="470">
        <v>1241151100</v>
      </c>
      <c r="C355" s="274" t="s">
        <v>683</v>
      </c>
      <c r="D355" s="569">
        <v>769.42</v>
      </c>
      <c r="E355" s="662"/>
    </row>
    <row r="356" spans="2:5">
      <c r="B356" s="470">
        <v>1241151100</v>
      </c>
      <c r="C356" s="274" t="s">
        <v>683</v>
      </c>
      <c r="D356" s="569">
        <v>769.42</v>
      </c>
      <c r="E356" s="662"/>
    </row>
    <row r="357" spans="2:5">
      <c r="B357" s="470">
        <v>1241151100</v>
      </c>
      <c r="C357" s="274" t="s">
        <v>683</v>
      </c>
      <c r="D357" s="569">
        <v>769.42</v>
      </c>
      <c r="E357" s="662"/>
    </row>
    <row r="358" spans="2:5">
      <c r="B358" s="470">
        <v>1241151100</v>
      </c>
      <c r="C358" s="274" t="s">
        <v>683</v>
      </c>
      <c r="D358" s="569">
        <v>769.42</v>
      </c>
      <c r="E358" s="662"/>
    </row>
    <row r="359" spans="2:5">
      <c r="B359" s="470">
        <v>1241151100</v>
      </c>
      <c r="C359" s="274" t="s">
        <v>683</v>
      </c>
      <c r="D359" s="569">
        <v>769.42</v>
      </c>
      <c r="E359" s="662"/>
    </row>
    <row r="360" spans="2:5">
      <c r="B360" s="470">
        <v>1241151100</v>
      </c>
      <c r="C360" s="274" t="s">
        <v>683</v>
      </c>
      <c r="D360" s="569">
        <v>769.42</v>
      </c>
      <c r="E360" s="662"/>
    </row>
    <row r="361" spans="2:5">
      <c r="B361" s="470">
        <v>1241151100</v>
      </c>
      <c r="C361" s="274" t="s">
        <v>683</v>
      </c>
      <c r="D361" s="569">
        <v>769.42</v>
      </c>
      <c r="E361" s="662"/>
    </row>
    <row r="362" spans="2:5">
      <c r="B362" s="470">
        <v>1241151100</v>
      </c>
      <c r="C362" s="274" t="s">
        <v>683</v>
      </c>
      <c r="D362" s="569">
        <v>769.42</v>
      </c>
      <c r="E362" s="662"/>
    </row>
    <row r="363" spans="2:5">
      <c r="B363" s="470">
        <v>1241151100</v>
      </c>
      <c r="C363" s="274" t="s">
        <v>683</v>
      </c>
      <c r="D363" s="569">
        <v>769.42</v>
      </c>
      <c r="E363" s="662"/>
    </row>
    <row r="364" spans="2:5">
      <c r="B364" s="470">
        <v>1241151100</v>
      </c>
      <c r="C364" s="274" t="s">
        <v>683</v>
      </c>
      <c r="D364" s="569">
        <v>769.42</v>
      </c>
      <c r="E364" s="662"/>
    </row>
    <row r="365" spans="2:5">
      <c r="B365" s="470">
        <v>1241151100</v>
      </c>
      <c r="C365" s="274" t="s">
        <v>683</v>
      </c>
      <c r="D365" s="569">
        <v>769.42</v>
      </c>
      <c r="E365" s="662"/>
    </row>
    <row r="366" spans="2:5">
      <c r="B366" s="470">
        <v>1241151100</v>
      </c>
      <c r="C366" s="274" t="s">
        <v>683</v>
      </c>
      <c r="D366" s="569">
        <v>769.42</v>
      </c>
      <c r="E366" s="662"/>
    </row>
    <row r="367" spans="2:5">
      <c r="B367" s="470">
        <v>1241151100</v>
      </c>
      <c r="C367" s="274" t="s">
        <v>683</v>
      </c>
      <c r="D367" s="569">
        <v>769.42</v>
      </c>
      <c r="E367" s="662"/>
    </row>
    <row r="368" spans="2:5">
      <c r="B368" s="470">
        <v>1241151100</v>
      </c>
      <c r="C368" s="274" t="s">
        <v>683</v>
      </c>
      <c r="D368" s="569">
        <v>769.42</v>
      </c>
      <c r="E368" s="662"/>
    </row>
    <row r="369" spans="2:5">
      <c r="B369" s="470">
        <v>1241151100</v>
      </c>
      <c r="C369" s="274" t="s">
        <v>683</v>
      </c>
      <c r="D369" s="569">
        <v>769.42</v>
      </c>
      <c r="E369" s="662"/>
    </row>
    <row r="370" spans="2:5">
      <c r="B370" s="470">
        <v>1241151100</v>
      </c>
      <c r="C370" s="274" t="s">
        <v>683</v>
      </c>
      <c r="D370" s="569">
        <v>769.42</v>
      </c>
      <c r="E370" s="662"/>
    </row>
    <row r="371" spans="2:5">
      <c r="B371" s="470">
        <v>1241151100</v>
      </c>
      <c r="C371" s="274" t="s">
        <v>683</v>
      </c>
      <c r="D371" s="569">
        <v>769.42</v>
      </c>
      <c r="E371" s="662"/>
    </row>
    <row r="372" spans="2:5">
      <c r="B372" s="470">
        <v>1241151100</v>
      </c>
      <c r="C372" s="274" t="s">
        <v>692</v>
      </c>
      <c r="D372" s="569">
        <v>2477.8000000000002</v>
      </c>
      <c r="E372" s="662"/>
    </row>
    <row r="373" spans="2:5">
      <c r="B373" s="470">
        <v>1241151100</v>
      </c>
      <c r="C373" s="274" t="s">
        <v>692</v>
      </c>
      <c r="D373" s="569">
        <v>2477.8000000000002</v>
      </c>
      <c r="E373" s="662"/>
    </row>
    <row r="374" spans="2:5">
      <c r="B374" s="470">
        <v>1241151100</v>
      </c>
      <c r="C374" s="274" t="s">
        <v>692</v>
      </c>
      <c r="D374" s="569">
        <v>2477.8000000000002</v>
      </c>
      <c r="E374" s="662"/>
    </row>
    <row r="375" spans="2:5">
      <c r="B375" s="470">
        <v>1241151100</v>
      </c>
      <c r="C375" s="274" t="s">
        <v>692</v>
      </c>
      <c r="D375" s="569">
        <v>2477.8000000000002</v>
      </c>
      <c r="E375" s="662"/>
    </row>
    <row r="376" spans="2:5">
      <c r="B376" s="470">
        <v>1241151100</v>
      </c>
      <c r="C376" s="274" t="s">
        <v>692</v>
      </c>
      <c r="D376" s="569">
        <v>2477.8000000000002</v>
      </c>
      <c r="E376" s="662"/>
    </row>
    <row r="377" spans="2:5">
      <c r="B377" s="470">
        <v>1241151100</v>
      </c>
      <c r="C377" s="274" t="s">
        <v>692</v>
      </c>
      <c r="D377" s="569">
        <v>2477.8000000000002</v>
      </c>
      <c r="E377" s="662"/>
    </row>
    <row r="378" spans="2:5">
      <c r="B378" s="470">
        <v>1241151100</v>
      </c>
      <c r="C378" s="274" t="s">
        <v>693</v>
      </c>
      <c r="D378" s="569">
        <v>1726.15</v>
      </c>
      <c r="E378" s="662"/>
    </row>
    <row r="379" spans="2:5">
      <c r="B379" s="470">
        <v>1241151100</v>
      </c>
      <c r="C379" s="274" t="s">
        <v>693</v>
      </c>
      <c r="D379" s="569">
        <v>1726.15</v>
      </c>
      <c r="E379" s="662"/>
    </row>
    <row r="380" spans="2:5">
      <c r="B380" s="470">
        <v>1241151100</v>
      </c>
      <c r="C380" s="274" t="s">
        <v>693</v>
      </c>
      <c r="D380" s="569">
        <v>1726.15</v>
      </c>
      <c r="E380" s="662"/>
    </row>
    <row r="381" spans="2:5">
      <c r="B381" s="470">
        <v>1241151100</v>
      </c>
      <c r="C381" s="274" t="s">
        <v>693</v>
      </c>
      <c r="D381" s="569">
        <v>1726.15</v>
      </c>
      <c r="E381" s="662"/>
    </row>
    <row r="382" spans="2:5">
      <c r="B382" s="470">
        <v>1241151100</v>
      </c>
      <c r="C382" s="274" t="s">
        <v>693</v>
      </c>
      <c r="D382" s="569">
        <v>1726.15</v>
      </c>
      <c r="E382" s="662"/>
    </row>
    <row r="383" spans="2:5">
      <c r="B383" s="470">
        <v>1241151100</v>
      </c>
      <c r="C383" s="274" t="s">
        <v>693</v>
      </c>
      <c r="D383" s="569">
        <v>1726.15</v>
      </c>
      <c r="E383" s="662"/>
    </row>
    <row r="384" spans="2:5">
      <c r="B384" s="470">
        <v>1241151100</v>
      </c>
      <c r="C384" s="274" t="s">
        <v>693</v>
      </c>
      <c r="D384" s="569">
        <v>1726.15</v>
      </c>
      <c r="E384" s="662"/>
    </row>
    <row r="385" spans="2:5">
      <c r="B385" s="470">
        <v>1241151100</v>
      </c>
      <c r="C385" s="274" t="s">
        <v>693</v>
      </c>
      <c r="D385" s="569">
        <v>1726.15</v>
      </c>
      <c r="E385" s="662"/>
    </row>
    <row r="386" spans="2:5">
      <c r="B386" s="470">
        <v>1241151100</v>
      </c>
      <c r="C386" s="274" t="s">
        <v>693</v>
      </c>
      <c r="D386" s="569">
        <v>1726.15</v>
      </c>
      <c r="E386" s="662"/>
    </row>
    <row r="387" spans="2:5">
      <c r="B387" s="470">
        <v>1241151100</v>
      </c>
      <c r="C387" s="274" t="s">
        <v>693</v>
      </c>
      <c r="D387" s="569">
        <v>1726.15</v>
      </c>
      <c r="E387" s="662"/>
    </row>
    <row r="388" spans="2:5">
      <c r="B388" s="470">
        <v>1241151100</v>
      </c>
      <c r="C388" s="274" t="s">
        <v>694</v>
      </c>
      <c r="D388" s="569">
        <v>227.98</v>
      </c>
      <c r="E388" s="662"/>
    </row>
    <row r="389" spans="2:5">
      <c r="B389" s="470">
        <v>1241151100</v>
      </c>
      <c r="C389" s="274" t="s">
        <v>694</v>
      </c>
      <c r="D389" s="569">
        <v>227.98</v>
      </c>
      <c r="E389" s="662"/>
    </row>
    <row r="390" spans="2:5">
      <c r="B390" s="470">
        <v>1241151100</v>
      </c>
      <c r="C390" s="274" t="s">
        <v>694</v>
      </c>
      <c r="D390" s="569">
        <v>227.98</v>
      </c>
      <c r="E390" s="662"/>
    </row>
    <row r="391" spans="2:5">
      <c r="B391" s="470">
        <v>1241151100</v>
      </c>
      <c r="C391" s="274" t="s">
        <v>694</v>
      </c>
      <c r="D391" s="569">
        <v>227.98</v>
      </c>
      <c r="E391" s="662"/>
    </row>
    <row r="392" spans="2:5">
      <c r="B392" s="470">
        <v>1241151100</v>
      </c>
      <c r="C392" s="274" t="s">
        <v>694</v>
      </c>
      <c r="D392" s="569">
        <v>227.98</v>
      </c>
      <c r="E392" s="662"/>
    </row>
    <row r="393" spans="2:5">
      <c r="B393" s="470">
        <v>1241151100</v>
      </c>
      <c r="C393" s="274" t="s">
        <v>694</v>
      </c>
      <c r="D393" s="569">
        <v>227.98</v>
      </c>
      <c r="E393" s="662"/>
    </row>
    <row r="394" spans="2:5">
      <c r="B394" s="470">
        <v>1241151100</v>
      </c>
      <c r="C394" s="274" t="s">
        <v>694</v>
      </c>
      <c r="D394" s="569">
        <v>227.98</v>
      </c>
      <c r="E394" s="662"/>
    </row>
    <row r="395" spans="2:5">
      <c r="B395" s="470">
        <v>1241151100</v>
      </c>
      <c r="C395" s="274" t="s">
        <v>694</v>
      </c>
      <c r="D395" s="569">
        <v>227.98</v>
      </c>
      <c r="E395" s="662"/>
    </row>
    <row r="396" spans="2:5">
      <c r="B396" s="470">
        <v>1241151100</v>
      </c>
      <c r="C396" s="274" t="s">
        <v>694</v>
      </c>
      <c r="D396" s="569">
        <v>227.98</v>
      </c>
      <c r="E396" s="662"/>
    </row>
    <row r="397" spans="2:5">
      <c r="B397" s="470">
        <v>1241151100</v>
      </c>
      <c r="C397" s="274" t="s">
        <v>694</v>
      </c>
      <c r="D397" s="569">
        <v>227.98</v>
      </c>
      <c r="E397" s="662"/>
    </row>
    <row r="398" spans="2:5">
      <c r="B398" s="470">
        <v>1241151100</v>
      </c>
      <c r="C398" s="274" t="s">
        <v>694</v>
      </c>
      <c r="D398" s="569">
        <v>227.98</v>
      </c>
      <c r="E398" s="662"/>
    </row>
    <row r="399" spans="2:5">
      <c r="B399" s="470">
        <v>1241151100</v>
      </c>
      <c r="C399" s="274" t="s">
        <v>694</v>
      </c>
      <c r="D399" s="569">
        <v>227.98</v>
      </c>
      <c r="E399" s="662"/>
    </row>
    <row r="400" spans="2:5">
      <c r="B400" s="470">
        <v>1241151100</v>
      </c>
      <c r="C400" s="274" t="s">
        <v>694</v>
      </c>
      <c r="D400" s="569">
        <v>227.98</v>
      </c>
      <c r="E400" s="662"/>
    </row>
    <row r="401" spans="2:5">
      <c r="B401" s="470">
        <v>1241151100</v>
      </c>
      <c r="C401" s="274" t="s">
        <v>694</v>
      </c>
      <c r="D401" s="569">
        <v>227.98</v>
      </c>
      <c r="E401" s="662"/>
    </row>
    <row r="402" spans="2:5">
      <c r="B402" s="470">
        <v>1241151100</v>
      </c>
      <c r="C402" s="274" t="s">
        <v>694</v>
      </c>
      <c r="D402" s="569">
        <v>227.98</v>
      </c>
      <c r="E402" s="662"/>
    </row>
    <row r="403" spans="2:5">
      <c r="B403" s="470">
        <v>1241151100</v>
      </c>
      <c r="C403" s="274" t="s">
        <v>694</v>
      </c>
      <c r="D403" s="569">
        <v>227.98</v>
      </c>
      <c r="E403" s="662"/>
    </row>
    <row r="404" spans="2:5">
      <c r="B404" s="470">
        <v>1241151100</v>
      </c>
      <c r="C404" s="274" t="s">
        <v>694</v>
      </c>
      <c r="D404" s="569">
        <v>227.98</v>
      </c>
      <c r="E404" s="662"/>
    </row>
    <row r="405" spans="2:5">
      <c r="B405" s="470">
        <v>1241151100</v>
      </c>
      <c r="C405" s="274" t="s">
        <v>694</v>
      </c>
      <c r="D405" s="569">
        <v>227.98</v>
      </c>
      <c r="E405" s="662"/>
    </row>
    <row r="406" spans="2:5">
      <c r="B406" s="470">
        <v>1241151100</v>
      </c>
      <c r="C406" s="274" t="s">
        <v>694</v>
      </c>
      <c r="D406" s="569">
        <v>227.98</v>
      </c>
      <c r="E406" s="662"/>
    </row>
    <row r="407" spans="2:5">
      <c r="B407" s="470">
        <v>1241151100</v>
      </c>
      <c r="C407" s="274" t="s">
        <v>694</v>
      </c>
      <c r="D407" s="569">
        <v>227.98</v>
      </c>
      <c r="E407" s="662"/>
    </row>
    <row r="408" spans="2:5">
      <c r="B408" s="470">
        <v>1241151100</v>
      </c>
      <c r="C408" s="274" t="s">
        <v>694</v>
      </c>
      <c r="D408" s="569">
        <v>227.98</v>
      </c>
      <c r="E408" s="662"/>
    </row>
    <row r="409" spans="2:5">
      <c r="B409" s="470">
        <v>1241151100</v>
      </c>
      <c r="C409" s="274" t="s">
        <v>694</v>
      </c>
      <c r="D409" s="569">
        <v>227.98</v>
      </c>
      <c r="E409" s="662"/>
    </row>
    <row r="410" spans="2:5">
      <c r="B410" s="470">
        <v>1241151100</v>
      </c>
      <c r="C410" s="274" t="s">
        <v>694</v>
      </c>
      <c r="D410" s="569">
        <v>227.98</v>
      </c>
      <c r="E410" s="662"/>
    </row>
    <row r="411" spans="2:5">
      <c r="B411" s="470">
        <v>1241151100</v>
      </c>
      <c r="C411" s="274" t="s">
        <v>694</v>
      </c>
      <c r="D411" s="569">
        <v>227.98</v>
      </c>
      <c r="E411" s="662"/>
    </row>
    <row r="412" spans="2:5">
      <c r="B412" s="470">
        <v>1241151100</v>
      </c>
      <c r="C412" s="274" t="s">
        <v>694</v>
      </c>
      <c r="D412" s="569">
        <v>227.98</v>
      </c>
      <c r="E412" s="662"/>
    </row>
    <row r="413" spans="2:5">
      <c r="B413" s="470">
        <v>1241151100</v>
      </c>
      <c r="C413" s="274" t="s">
        <v>694</v>
      </c>
      <c r="D413" s="569">
        <v>227.98</v>
      </c>
      <c r="E413" s="662"/>
    </row>
    <row r="414" spans="2:5">
      <c r="B414" s="470">
        <v>1241151100</v>
      </c>
      <c r="C414" s="274" t="s">
        <v>694</v>
      </c>
      <c r="D414" s="569">
        <v>227.98</v>
      </c>
      <c r="E414" s="662"/>
    </row>
    <row r="415" spans="2:5">
      <c r="B415" s="470">
        <v>1241151100</v>
      </c>
      <c r="C415" s="274" t="s">
        <v>694</v>
      </c>
      <c r="D415" s="569">
        <v>227.98</v>
      </c>
      <c r="E415" s="662"/>
    </row>
    <row r="416" spans="2:5">
      <c r="B416" s="470">
        <v>1241151100</v>
      </c>
      <c r="C416" s="274" t="s">
        <v>694</v>
      </c>
      <c r="D416" s="569">
        <v>227.98</v>
      </c>
      <c r="E416" s="662"/>
    </row>
    <row r="417" spans="2:5">
      <c r="B417" s="470">
        <v>1241151100</v>
      </c>
      <c r="C417" s="274" t="s">
        <v>694</v>
      </c>
      <c r="D417" s="569">
        <v>227.98</v>
      </c>
      <c r="E417" s="662"/>
    </row>
    <row r="418" spans="2:5">
      <c r="B418" s="470">
        <v>1241151100</v>
      </c>
      <c r="C418" s="274" t="s">
        <v>694</v>
      </c>
      <c r="D418" s="569">
        <v>227.98</v>
      </c>
      <c r="E418" s="662"/>
    </row>
    <row r="419" spans="2:5">
      <c r="B419" s="470">
        <v>1241151100</v>
      </c>
      <c r="C419" s="274" t="s">
        <v>694</v>
      </c>
      <c r="D419" s="569">
        <v>227.98</v>
      </c>
      <c r="E419" s="662"/>
    </row>
    <row r="420" spans="2:5">
      <c r="B420" s="470">
        <v>1241151100</v>
      </c>
      <c r="C420" s="274" t="s">
        <v>694</v>
      </c>
      <c r="D420" s="569">
        <v>227.98</v>
      </c>
      <c r="E420" s="662"/>
    </row>
    <row r="421" spans="2:5">
      <c r="B421" s="470">
        <v>1241151100</v>
      </c>
      <c r="C421" s="274" t="s">
        <v>694</v>
      </c>
      <c r="D421" s="569">
        <v>227.98</v>
      </c>
      <c r="E421" s="662"/>
    </row>
    <row r="422" spans="2:5">
      <c r="B422" s="470">
        <v>1241151100</v>
      </c>
      <c r="C422" s="274" t="s">
        <v>694</v>
      </c>
      <c r="D422" s="569">
        <v>227.98</v>
      </c>
      <c r="E422" s="662"/>
    </row>
    <row r="423" spans="2:5">
      <c r="B423" s="470">
        <v>1241151100</v>
      </c>
      <c r="C423" s="274" t="s">
        <v>694</v>
      </c>
      <c r="D423" s="569">
        <v>227.98</v>
      </c>
      <c r="E423" s="662"/>
    </row>
    <row r="424" spans="2:5">
      <c r="B424" s="470">
        <v>1241151100</v>
      </c>
      <c r="C424" s="274" t="s">
        <v>694</v>
      </c>
      <c r="D424" s="569">
        <v>227.98</v>
      </c>
      <c r="E424" s="662"/>
    </row>
    <row r="425" spans="2:5">
      <c r="B425" s="470">
        <v>1241151100</v>
      </c>
      <c r="C425" s="274" t="s">
        <v>694</v>
      </c>
      <c r="D425" s="569">
        <v>227.98</v>
      </c>
      <c r="E425" s="662"/>
    </row>
    <row r="426" spans="2:5">
      <c r="B426" s="470">
        <v>1241151100</v>
      </c>
      <c r="C426" s="274" t="s">
        <v>694</v>
      </c>
      <c r="D426" s="569">
        <v>227.98</v>
      </c>
      <c r="E426" s="662"/>
    </row>
    <row r="427" spans="2:5">
      <c r="B427" s="470">
        <v>1241151100</v>
      </c>
      <c r="C427" s="274" t="s">
        <v>694</v>
      </c>
      <c r="D427" s="569">
        <v>227.98</v>
      </c>
      <c r="E427" s="662"/>
    </row>
    <row r="428" spans="2:5">
      <c r="B428" s="470">
        <v>1241151100</v>
      </c>
      <c r="C428" s="274" t="s">
        <v>694</v>
      </c>
      <c r="D428" s="569">
        <v>227.98</v>
      </c>
      <c r="E428" s="662"/>
    </row>
    <row r="429" spans="2:5">
      <c r="B429" s="470">
        <v>1241151100</v>
      </c>
      <c r="C429" s="274" t="s">
        <v>694</v>
      </c>
      <c r="D429" s="569">
        <v>227.98</v>
      </c>
      <c r="E429" s="662"/>
    </row>
    <row r="430" spans="2:5">
      <c r="B430" s="470">
        <v>1241151100</v>
      </c>
      <c r="C430" s="274" t="s">
        <v>694</v>
      </c>
      <c r="D430" s="569">
        <v>227.98</v>
      </c>
      <c r="E430" s="662"/>
    </row>
    <row r="431" spans="2:5">
      <c r="B431" s="470">
        <v>1241151100</v>
      </c>
      <c r="C431" s="274" t="s">
        <v>694</v>
      </c>
      <c r="D431" s="569">
        <v>227.98</v>
      </c>
      <c r="E431" s="662"/>
    </row>
    <row r="432" spans="2:5">
      <c r="B432" s="470">
        <v>1241151100</v>
      </c>
      <c r="C432" s="274" t="s">
        <v>694</v>
      </c>
      <c r="D432" s="569">
        <v>227.98</v>
      </c>
      <c r="E432" s="662"/>
    </row>
    <row r="433" spans="2:5">
      <c r="B433" s="470">
        <v>1241151100</v>
      </c>
      <c r="C433" s="274" t="s">
        <v>694</v>
      </c>
      <c r="D433" s="569">
        <v>227.98</v>
      </c>
      <c r="E433" s="662"/>
    </row>
    <row r="434" spans="2:5">
      <c r="B434" s="470">
        <v>1241151100</v>
      </c>
      <c r="C434" s="274" t="s">
        <v>694</v>
      </c>
      <c r="D434" s="569">
        <v>227.98</v>
      </c>
      <c r="E434" s="662"/>
    </row>
    <row r="435" spans="2:5">
      <c r="B435" s="470">
        <v>1241151100</v>
      </c>
      <c r="C435" s="274" t="s">
        <v>694</v>
      </c>
      <c r="D435" s="569">
        <v>227.98</v>
      </c>
      <c r="E435" s="662"/>
    </row>
    <row r="436" spans="2:5">
      <c r="B436" s="470">
        <v>1241151100</v>
      </c>
      <c r="C436" s="274" t="s">
        <v>694</v>
      </c>
      <c r="D436" s="569">
        <v>227.98</v>
      </c>
      <c r="E436" s="662"/>
    </row>
    <row r="437" spans="2:5">
      <c r="B437" s="470">
        <v>1241151100</v>
      </c>
      <c r="C437" s="274" t="s">
        <v>694</v>
      </c>
      <c r="D437" s="569">
        <v>227.98</v>
      </c>
      <c r="E437" s="662"/>
    </row>
    <row r="438" spans="2:5">
      <c r="B438" s="470">
        <v>1241151100</v>
      </c>
      <c r="C438" s="274" t="s">
        <v>694</v>
      </c>
      <c r="D438" s="569">
        <v>227.98</v>
      </c>
      <c r="E438" s="662"/>
    </row>
    <row r="439" spans="2:5">
      <c r="B439" s="470">
        <v>1241151100</v>
      </c>
      <c r="C439" s="274" t="s">
        <v>694</v>
      </c>
      <c r="D439" s="569">
        <v>227.98</v>
      </c>
      <c r="E439" s="662"/>
    </row>
    <row r="440" spans="2:5">
      <c r="B440" s="470">
        <v>1241151100</v>
      </c>
      <c r="C440" s="274" t="s">
        <v>694</v>
      </c>
      <c r="D440" s="569">
        <v>227.98</v>
      </c>
      <c r="E440" s="662"/>
    </row>
    <row r="441" spans="2:5">
      <c r="B441" s="470">
        <v>1241151100</v>
      </c>
      <c r="C441" s="274" t="s">
        <v>694</v>
      </c>
      <c r="D441" s="569">
        <v>227.98</v>
      </c>
      <c r="E441" s="662"/>
    </row>
    <row r="442" spans="2:5">
      <c r="B442" s="470">
        <v>1241151100</v>
      </c>
      <c r="C442" s="274" t="s">
        <v>694</v>
      </c>
      <c r="D442" s="569">
        <v>227.98</v>
      </c>
      <c r="E442" s="662"/>
    </row>
    <row r="443" spans="2:5">
      <c r="B443" s="470">
        <v>1241151100</v>
      </c>
      <c r="C443" s="274" t="s">
        <v>694</v>
      </c>
      <c r="D443" s="569">
        <v>227.98</v>
      </c>
      <c r="E443" s="662"/>
    </row>
    <row r="444" spans="2:5">
      <c r="B444" s="470">
        <v>1241151100</v>
      </c>
      <c r="C444" s="274" t="s">
        <v>694</v>
      </c>
      <c r="D444" s="569">
        <v>227.98</v>
      </c>
      <c r="E444" s="662"/>
    </row>
    <row r="445" spans="2:5">
      <c r="B445" s="470">
        <v>1241151100</v>
      </c>
      <c r="C445" s="274" t="s">
        <v>694</v>
      </c>
      <c r="D445" s="569">
        <v>227.98</v>
      </c>
      <c r="E445" s="662"/>
    </row>
    <row r="446" spans="2:5">
      <c r="B446" s="470">
        <v>1241151100</v>
      </c>
      <c r="C446" s="274" t="s">
        <v>694</v>
      </c>
      <c r="D446" s="569">
        <v>227.98</v>
      </c>
      <c r="E446" s="662"/>
    </row>
    <row r="447" spans="2:5">
      <c r="B447" s="470">
        <v>1241151100</v>
      </c>
      <c r="C447" s="274" t="s">
        <v>694</v>
      </c>
      <c r="D447" s="569">
        <v>227.98</v>
      </c>
      <c r="E447" s="662"/>
    </row>
    <row r="448" spans="2:5">
      <c r="B448" s="470">
        <v>1241151100</v>
      </c>
      <c r="C448" s="274" t="s">
        <v>694</v>
      </c>
      <c r="D448" s="569">
        <v>227.98</v>
      </c>
      <c r="E448" s="662"/>
    </row>
    <row r="449" spans="2:5">
      <c r="B449" s="470">
        <v>1241151100</v>
      </c>
      <c r="C449" s="274" t="s">
        <v>694</v>
      </c>
      <c r="D449" s="569">
        <v>227.98</v>
      </c>
      <c r="E449" s="662"/>
    </row>
    <row r="450" spans="2:5">
      <c r="B450" s="470">
        <v>1241151100</v>
      </c>
      <c r="C450" s="274" t="s">
        <v>694</v>
      </c>
      <c r="D450" s="569">
        <v>227.98</v>
      </c>
      <c r="E450" s="662"/>
    </row>
    <row r="451" spans="2:5">
      <c r="B451" s="470">
        <v>1241151100</v>
      </c>
      <c r="C451" s="274" t="s">
        <v>694</v>
      </c>
      <c r="D451" s="569">
        <v>227.98</v>
      </c>
      <c r="E451" s="662"/>
    </row>
    <row r="452" spans="2:5">
      <c r="B452" s="470">
        <v>1241151100</v>
      </c>
      <c r="C452" s="274" t="s">
        <v>694</v>
      </c>
      <c r="D452" s="569">
        <v>227.98</v>
      </c>
      <c r="E452" s="662"/>
    </row>
    <row r="453" spans="2:5">
      <c r="B453" s="470">
        <v>1241151100</v>
      </c>
      <c r="C453" s="274" t="s">
        <v>694</v>
      </c>
      <c r="D453" s="569">
        <v>227.98</v>
      </c>
      <c r="E453" s="662"/>
    </row>
    <row r="454" spans="2:5">
      <c r="B454" s="470">
        <v>1241151100</v>
      </c>
      <c r="C454" s="274" t="s">
        <v>694</v>
      </c>
      <c r="D454" s="569">
        <v>227.98</v>
      </c>
      <c r="E454" s="662"/>
    </row>
    <row r="455" spans="2:5">
      <c r="B455" s="470">
        <v>1241151100</v>
      </c>
      <c r="C455" s="274" t="s">
        <v>694</v>
      </c>
      <c r="D455" s="569">
        <v>227.98</v>
      </c>
      <c r="E455" s="662"/>
    </row>
    <row r="456" spans="2:5">
      <c r="B456" s="470">
        <v>1241151100</v>
      </c>
      <c r="C456" s="274" t="s">
        <v>694</v>
      </c>
      <c r="D456" s="569">
        <v>227.98</v>
      </c>
      <c r="E456" s="662"/>
    </row>
    <row r="457" spans="2:5">
      <c r="B457" s="470">
        <v>1241151100</v>
      </c>
      <c r="C457" s="274" t="s">
        <v>694</v>
      </c>
      <c r="D457" s="569">
        <v>227.98</v>
      </c>
      <c r="E457" s="662"/>
    </row>
    <row r="458" spans="2:5">
      <c r="B458" s="470">
        <v>1241151100</v>
      </c>
      <c r="C458" s="274" t="s">
        <v>694</v>
      </c>
      <c r="D458" s="569">
        <v>227.98</v>
      </c>
      <c r="E458" s="662"/>
    </row>
    <row r="459" spans="2:5">
      <c r="B459" s="470">
        <v>1241151100</v>
      </c>
      <c r="C459" s="274" t="s">
        <v>694</v>
      </c>
      <c r="D459" s="569">
        <v>227.98</v>
      </c>
      <c r="E459" s="662"/>
    </row>
    <row r="460" spans="2:5">
      <c r="B460" s="470">
        <v>1241151100</v>
      </c>
      <c r="C460" s="274" t="s">
        <v>694</v>
      </c>
      <c r="D460" s="569">
        <v>227.98</v>
      </c>
      <c r="E460" s="662"/>
    </row>
    <row r="461" spans="2:5">
      <c r="B461" s="470">
        <v>1241151100</v>
      </c>
      <c r="C461" s="274" t="s">
        <v>694</v>
      </c>
      <c r="D461" s="569">
        <v>227.98</v>
      </c>
      <c r="E461" s="662"/>
    </row>
    <row r="462" spans="2:5">
      <c r="B462" s="470">
        <v>1241151100</v>
      </c>
      <c r="C462" s="274" t="s">
        <v>694</v>
      </c>
      <c r="D462" s="569">
        <v>227.98</v>
      </c>
      <c r="E462" s="662"/>
    </row>
    <row r="463" spans="2:5">
      <c r="B463" s="470">
        <v>1241151100</v>
      </c>
      <c r="C463" s="274" t="s">
        <v>694</v>
      </c>
      <c r="D463" s="569">
        <v>227.98</v>
      </c>
      <c r="E463" s="662"/>
    </row>
    <row r="464" spans="2:5">
      <c r="B464" s="470">
        <v>1241151100</v>
      </c>
      <c r="C464" s="274" t="s">
        <v>694</v>
      </c>
      <c r="D464" s="569">
        <v>227.98</v>
      </c>
      <c r="E464" s="662"/>
    </row>
    <row r="465" spans="2:5">
      <c r="B465" s="470">
        <v>1241151100</v>
      </c>
      <c r="C465" s="274" t="s">
        <v>694</v>
      </c>
      <c r="D465" s="569">
        <v>227.98</v>
      </c>
      <c r="E465" s="662"/>
    </row>
    <row r="466" spans="2:5">
      <c r="B466" s="470">
        <v>1241151100</v>
      </c>
      <c r="C466" s="274" t="s">
        <v>694</v>
      </c>
      <c r="D466" s="569">
        <v>227.98</v>
      </c>
      <c r="E466" s="662"/>
    </row>
    <row r="467" spans="2:5">
      <c r="B467" s="470">
        <v>1241151100</v>
      </c>
      <c r="C467" s="274" t="s">
        <v>694</v>
      </c>
      <c r="D467" s="569">
        <v>227.98</v>
      </c>
      <c r="E467" s="662"/>
    </row>
    <row r="468" spans="2:5">
      <c r="B468" s="470">
        <v>1241151100</v>
      </c>
      <c r="C468" s="274" t="s">
        <v>694</v>
      </c>
      <c r="D468" s="569">
        <v>227.98</v>
      </c>
      <c r="E468" s="662"/>
    </row>
    <row r="469" spans="2:5">
      <c r="B469" s="470">
        <v>1241151100</v>
      </c>
      <c r="C469" s="274" t="s">
        <v>694</v>
      </c>
      <c r="D469" s="569">
        <v>227.98</v>
      </c>
      <c r="E469" s="662"/>
    </row>
    <row r="470" spans="2:5">
      <c r="B470" s="470">
        <v>1241151100</v>
      </c>
      <c r="C470" s="274" t="s">
        <v>694</v>
      </c>
      <c r="D470" s="569">
        <v>227.98</v>
      </c>
      <c r="E470" s="662"/>
    </row>
    <row r="471" spans="2:5">
      <c r="B471" s="470">
        <v>1241151100</v>
      </c>
      <c r="C471" s="274" t="s">
        <v>694</v>
      </c>
      <c r="D471" s="569">
        <v>227.98</v>
      </c>
      <c r="E471" s="662"/>
    </row>
    <row r="472" spans="2:5">
      <c r="B472" s="470">
        <v>1241151100</v>
      </c>
      <c r="C472" s="274" t="s">
        <v>694</v>
      </c>
      <c r="D472" s="569">
        <v>227.98</v>
      </c>
      <c r="E472" s="662"/>
    </row>
    <row r="473" spans="2:5">
      <c r="B473" s="470">
        <v>1241151100</v>
      </c>
      <c r="C473" s="274" t="s">
        <v>694</v>
      </c>
      <c r="D473" s="569">
        <v>227.98</v>
      </c>
      <c r="E473" s="662"/>
    </row>
    <row r="474" spans="2:5">
      <c r="B474" s="470">
        <v>1241151100</v>
      </c>
      <c r="C474" s="274" t="s">
        <v>694</v>
      </c>
      <c r="D474" s="569">
        <v>227.98</v>
      </c>
      <c r="E474" s="662"/>
    </row>
    <row r="475" spans="2:5">
      <c r="B475" s="470">
        <v>1241151100</v>
      </c>
      <c r="C475" s="274" t="s">
        <v>694</v>
      </c>
      <c r="D475" s="569">
        <v>227.98</v>
      </c>
      <c r="E475" s="662"/>
    </row>
    <row r="476" spans="2:5">
      <c r="B476" s="470">
        <v>1241151100</v>
      </c>
      <c r="C476" s="274" t="s">
        <v>694</v>
      </c>
      <c r="D476" s="569">
        <v>227.98</v>
      </c>
      <c r="E476" s="662"/>
    </row>
    <row r="477" spans="2:5">
      <c r="B477" s="470">
        <v>1241151100</v>
      </c>
      <c r="C477" s="274" t="s">
        <v>694</v>
      </c>
      <c r="D477" s="569">
        <v>227.98</v>
      </c>
      <c r="E477" s="662"/>
    </row>
    <row r="478" spans="2:5">
      <c r="B478" s="470">
        <v>1241151100</v>
      </c>
      <c r="C478" s="274" t="s">
        <v>694</v>
      </c>
      <c r="D478" s="569">
        <v>227.98</v>
      </c>
      <c r="E478" s="662"/>
    </row>
    <row r="479" spans="2:5">
      <c r="B479" s="470">
        <v>1241151100</v>
      </c>
      <c r="C479" s="274" t="s">
        <v>694</v>
      </c>
      <c r="D479" s="569">
        <v>227.98</v>
      </c>
      <c r="E479" s="662"/>
    </row>
    <row r="480" spans="2:5">
      <c r="B480" s="470">
        <v>1241151100</v>
      </c>
      <c r="C480" s="274" t="s">
        <v>694</v>
      </c>
      <c r="D480" s="569">
        <v>227.98</v>
      </c>
      <c r="E480" s="662"/>
    </row>
    <row r="481" spans="2:5">
      <c r="B481" s="470">
        <v>1241151100</v>
      </c>
      <c r="C481" s="274" t="s">
        <v>694</v>
      </c>
      <c r="D481" s="569">
        <v>227.98</v>
      </c>
      <c r="E481" s="662"/>
    </row>
    <row r="482" spans="2:5">
      <c r="B482" s="470">
        <v>1241151100</v>
      </c>
      <c r="C482" s="274" t="s">
        <v>694</v>
      </c>
      <c r="D482" s="569">
        <v>227.98</v>
      </c>
      <c r="E482" s="662"/>
    </row>
    <row r="483" spans="2:5">
      <c r="B483" s="470">
        <v>1241151100</v>
      </c>
      <c r="C483" s="274" t="s">
        <v>694</v>
      </c>
      <c r="D483" s="569">
        <v>227.98</v>
      </c>
      <c r="E483" s="662"/>
    </row>
    <row r="484" spans="2:5">
      <c r="B484" s="470">
        <v>1241151100</v>
      </c>
      <c r="C484" s="274" t="s">
        <v>694</v>
      </c>
      <c r="D484" s="569">
        <v>227.98</v>
      </c>
      <c r="E484" s="662"/>
    </row>
    <row r="485" spans="2:5">
      <c r="B485" s="470">
        <v>1241151100</v>
      </c>
      <c r="C485" s="274" t="s">
        <v>694</v>
      </c>
      <c r="D485" s="569">
        <v>227.98</v>
      </c>
      <c r="E485" s="662"/>
    </row>
    <row r="486" spans="2:5">
      <c r="B486" s="470">
        <v>1241151100</v>
      </c>
      <c r="C486" s="274" t="s">
        <v>694</v>
      </c>
      <c r="D486" s="569">
        <v>227.98</v>
      </c>
      <c r="E486" s="662"/>
    </row>
    <row r="487" spans="2:5">
      <c r="B487" s="470">
        <v>1241151100</v>
      </c>
      <c r="C487" s="274" t="s">
        <v>694</v>
      </c>
      <c r="D487" s="569">
        <v>227.98</v>
      </c>
      <c r="E487" s="662"/>
    </row>
    <row r="488" spans="2:5">
      <c r="B488" s="470">
        <v>1241151100</v>
      </c>
      <c r="C488" s="274" t="s">
        <v>694</v>
      </c>
      <c r="D488" s="569">
        <v>227.98</v>
      </c>
      <c r="E488" s="662"/>
    </row>
    <row r="489" spans="2:5">
      <c r="B489" s="470">
        <v>1241151100</v>
      </c>
      <c r="C489" s="274" t="s">
        <v>694</v>
      </c>
      <c r="D489" s="569">
        <v>227.98</v>
      </c>
      <c r="E489" s="662"/>
    </row>
    <row r="490" spans="2:5">
      <c r="B490" s="470">
        <v>1241151100</v>
      </c>
      <c r="C490" s="274" t="s">
        <v>694</v>
      </c>
      <c r="D490" s="569">
        <v>227.98</v>
      </c>
      <c r="E490" s="662"/>
    </row>
    <row r="491" spans="2:5">
      <c r="B491" s="470">
        <v>1241151100</v>
      </c>
      <c r="C491" s="274" t="s">
        <v>694</v>
      </c>
      <c r="D491" s="569">
        <v>227.98</v>
      </c>
      <c r="E491" s="662"/>
    </row>
    <row r="492" spans="2:5">
      <c r="B492" s="470">
        <v>1241151100</v>
      </c>
      <c r="C492" s="274" t="s">
        <v>694</v>
      </c>
      <c r="D492" s="569">
        <v>227.98</v>
      </c>
      <c r="E492" s="662"/>
    </row>
    <row r="493" spans="2:5">
      <c r="B493" s="470">
        <v>1241151100</v>
      </c>
      <c r="C493" s="274" t="s">
        <v>694</v>
      </c>
      <c r="D493" s="569">
        <v>227.98</v>
      </c>
      <c r="E493" s="662"/>
    </row>
    <row r="494" spans="2:5">
      <c r="B494" s="470">
        <v>1241151100</v>
      </c>
      <c r="C494" s="274" t="s">
        <v>694</v>
      </c>
      <c r="D494" s="569">
        <v>227.98</v>
      </c>
      <c r="E494" s="662"/>
    </row>
    <row r="495" spans="2:5">
      <c r="B495" s="470">
        <v>1241151100</v>
      </c>
      <c r="C495" s="274" t="s">
        <v>694</v>
      </c>
      <c r="D495" s="569">
        <v>227.98</v>
      </c>
      <c r="E495" s="662"/>
    </row>
    <row r="496" spans="2:5">
      <c r="B496" s="470">
        <v>1241151100</v>
      </c>
      <c r="C496" s="274" t="s">
        <v>694</v>
      </c>
      <c r="D496" s="569">
        <v>227.98</v>
      </c>
      <c r="E496" s="662"/>
    </row>
    <row r="497" spans="2:5">
      <c r="B497" s="470">
        <v>1241151100</v>
      </c>
      <c r="C497" s="274" t="s">
        <v>694</v>
      </c>
      <c r="D497" s="569">
        <v>227.98</v>
      </c>
      <c r="E497" s="662"/>
    </row>
    <row r="498" spans="2:5">
      <c r="B498" s="470">
        <v>1241151100</v>
      </c>
      <c r="C498" s="274" t="s">
        <v>694</v>
      </c>
      <c r="D498" s="569">
        <v>227.98</v>
      </c>
      <c r="E498" s="662"/>
    </row>
    <row r="499" spans="2:5">
      <c r="B499" s="470">
        <v>1241151100</v>
      </c>
      <c r="C499" s="274" t="s">
        <v>694</v>
      </c>
      <c r="D499" s="569">
        <v>227.98</v>
      </c>
      <c r="E499" s="662"/>
    </row>
    <row r="500" spans="2:5">
      <c r="B500" s="470">
        <v>1241151100</v>
      </c>
      <c r="C500" s="274" t="s">
        <v>694</v>
      </c>
      <c r="D500" s="569">
        <v>227.98</v>
      </c>
      <c r="E500" s="662"/>
    </row>
    <row r="501" spans="2:5">
      <c r="B501" s="470">
        <v>1241151100</v>
      </c>
      <c r="C501" s="274" t="s">
        <v>694</v>
      </c>
      <c r="D501" s="569">
        <v>227.98</v>
      </c>
      <c r="E501" s="662"/>
    </row>
    <row r="502" spans="2:5">
      <c r="B502" s="470">
        <v>1241151100</v>
      </c>
      <c r="C502" s="274" t="s">
        <v>694</v>
      </c>
      <c r="D502" s="569">
        <v>227.98</v>
      </c>
      <c r="E502" s="662"/>
    </row>
    <row r="503" spans="2:5">
      <c r="B503" s="470">
        <v>1241151100</v>
      </c>
      <c r="C503" s="274" t="s">
        <v>694</v>
      </c>
      <c r="D503" s="569">
        <v>227.98</v>
      </c>
      <c r="E503" s="662"/>
    </row>
    <row r="504" spans="2:5">
      <c r="B504" s="470">
        <v>1241151100</v>
      </c>
      <c r="C504" s="274" t="s">
        <v>694</v>
      </c>
      <c r="D504" s="569">
        <v>227.98</v>
      </c>
      <c r="E504" s="662"/>
    </row>
    <row r="505" spans="2:5">
      <c r="B505" s="470">
        <v>1241151100</v>
      </c>
      <c r="C505" s="274" t="s">
        <v>694</v>
      </c>
      <c r="D505" s="569">
        <v>227.98</v>
      </c>
      <c r="E505" s="662"/>
    </row>
    <row r="506" spans="2:5">
      <c r="B506" s="470">
        <v>1241151100</v>
      </c>
      <c r="C506" s="274" t="s">
        <v>694</v>
      </c>
      <c r="D506" s="569">
        <v>227.98</v>
      </c>
      <c r="E506" s="662"/>
    </row>
    <row r="507" spans="2:5">
      <c r="B507" s="470">
        <v>1241151100</v>
      </c>
      <c r="C507" s="274" t="s">
        <v>694</v>
      </c>
      <c r="D507" s="569">
        <v>227.98</v>
      </c>
      <c r="E507" s="662"/>
    </row>
    <row r="508" spans="2:5">
      <c r="B508" s="470">
        <v>1241151100</v>
      </c>
      <c r="C508" s="274" t="s">
        <v>694</v>
      </c>
      <c r="D508" s="569">
        <v>227.98</v>
      </c>
      <c r="E508" s="662"/>
    </row>
    <row r="509" spans="2:5">
      <c r="B509" s="470">
        <v>1241151100</v>
      </c>
      <c r="C509" s="274" t="s">
        <v>694</v>
      </c>
      <c r="D509" s="569">
        <v>227.98</v>
      </c>
      <c r="E509" s="662"/>
    </row>
    <row r="510" spans="2:5">
      <c r="B510" s="470">
        <v>1241151100</v>
      </c>
      <c r="C510" s="274" t="s">
        <v>694</v>
      </c>
      <c r="D510" s="569">
        <v>227.98</v>
      </c>
      <c r="E510" s="662"/>
    </row>
    <row r="511" spans="2:5">
      <c r="B511" s="470">
        <v>1241151100</v>
      </c>
      <c r="C511" s="274" t="s">
        <v>694</v>
      </c>
      <c r="D511" s="569">
        <v>227.98</v>
      </c>
      <c r="E511" s="662"/>
    </row>
    <row r="512" spans="2:5">
      <c r="B512" s="470">
        <v>1241151100</v>
      </c>
      <c r="C512" s="274" t="s">
        <v>694</v>
      </c>
      <c r="D512" s="569">
        <v>227.98</v>
      </c>
      <c r="E512" s="662"/>
    </row>
    <row r="513" spans="2:5">
      <c r="B513" s="470">
        <v>1241151100</v>
      </c>
      <c r="C513" s="274" t="s">
        <v>694</v>
      </c>
      <c r="D513" s="569">
        <v>227.98</v>
      </c>
      <c r="E513" s="662"/>
    </row>
    <row r="514" spans="2:5">
      <c r="B514" s="470">
        <v>1241151100</v>
      </c>
      <c r="C514" s="274" t="s">
        <v>694</v>
      </c>
      <c r="D514" s="569">
        <v>227.98</v>
      </c>
      <c r="E514" s="662"/>
    </row>
    <row r="515" spans="2:5">
      <c r="B515" s="470">
        <v>1241151100</v>
      </c>
      <c r="C515" s="274" t="s">
        <v>694</v>
      </c>
      <c r="D515" s="569">
        <v>227.98</v>
      </c>
      <c r="E515" s="662"/>
    </row>
    <row r="516" spans="2:5">
      <c r="B516" s="470">
        <v>1241151100</v>
      </c>
      <c r="C516" s="274" t="s">
        <v>694</v>
      </c>
      <c r="D516" s="569">
        <v>227.98</v>
      </c>
      <c r="E516" s="662"/>
    </row>
    <row r="517" spans="2:5">
      <c r="B517" s="470">
        <v>1241151100</v>
      </c>
      <c r="C517" s="274" t="s">
        <v>694</v>
      </c>
      <c r="D517" s="569">
        <v>227.98</v>
      </c>
      <c r="E517" s="662"/>
    </row>
    <row r="518" spans="2:5">
      <c r="B518" s="470">
        <v>1241151100</v>
      </c>
      <c r="C518" s="274" t="s">
        <v>694</v>
      </c>
      <c r="D518" s="569">
        <v>227.98</v>
      </c>
      <c r="E518" s="662"/>
    </row>
    <row r="519" spans="2:5">
      <c r="B519" s="470">
        <v>1241151100</v>
      </c>
      <c r="C519" s="274" t="s">
        <v>694</v>
      </c>
      <c r="D519" s="569">
        <v>227.98</v>
      </c>
      <c r="E519" s="662"/>
    </row>
    <row r="520" spans="2:5">
      <c r="B520" s="470">
        <v>1241151100</v>
      </c>
      <c r="C520" s="274" t="s">
        <v>694</v>
      </c>
      <c r="D520" s="569">
        <v>227.98</v>
      </c>
      <c r="E520" s="662"/>
    </row>
    <row r="521" spans="2:5">
      <c r="B521" s="470">
        <v>1241151100</v>
      </c>
      <c r="C521" s="274" t="s">
        <v>694</v>
      </c>
      <c r="D521" s="569">
        <v>227.98</v>
      </c>
      <c r="E521" s="662"/>
    </row>
    <row r="522" spans="2:5">
      <c r="B522" s="470">
        <v>1241151100</v>
      </c>
      <c r="C522" s="274" t="s">
        <v>694</v>
      </c>
      <c r="D522" s="569">
        <v>227.98</v>
      </c>
      <c r="E522" s="662"/>
    </row>
    <row r="523" spans="2:5">
      <c r="B523" s="470">
        <v>1241151100</v>
      </c>
      <c r="C523" s="274" t="s">
        <v>694</v>
      </c>
      <c r="D523" s="569">
        <v>227.98</v>
      </c>
      <c r="E523" s="662"/>
    </row>
    <row r="524" spans="2:5">
      <c r="B524" s="470">
        <v>1241151100</v>
      </c>
      <c r="C524" s="274" t="s">
        <v>694</v>
      </c>
      <c r="D524" s="569">
        <v>227.98</v>
      </c>
      <c r="E524" s="662"/>
    </row>
    <row r="525" spans="2:5">
      <c r="B525" s="470">
        <v>1241151100</v>
      </c>
      <c r="C525" s="274" t="s">
        <v>694</v>
      </c>
      <c r="D525" s="569">
        <v>227.98</v>
      </c>
      <c r="E525" s="662"/>
    </row>
    <row r="526" spans="2:5">
      <c r="B526" s="470">
        <v>1241151100</v>
      </c>
      <c r="C526" s="274" t="s">
        <v>694</v>
      </c>
      <c r="D526" s="569">
        <v>227.98</v>
      </c>
      <c r="E526" s="662"/>
    </row>
    <row r="527" spans="2:5">
      <c r="B527" s="470">
        <v>1241151100</v>
      </c>
      <c r="C527" s="274" t="s">
        <v>694</v>
      </c>
      <c r="D527" s="569">
        <v>227.98</v>
      </c>
      <c r="E527" s="662"/>
    </row>
    <row r="528" spans="2:5">
      <c r="B528" s="470">
        <v>1241151100</v>
      </c>
      <c r="C528" s="274" t="s">
        <v>694</v>
      </c>
      <c r="D528" s="569">
        <v>227.98</v>
      </c>
      <c r="E528" s="662"/>
    </row>
    <row r="529" spans="2:5">
      <c r="B529" s="470">
        <v>1241151100</v>
      </c>
      <c r="C529" s="274" t="s">
        <v>694</v>
      </c>
      <c r="D529" s="569">
        <v>227.98</v>
      </c>
      <c r="E529" s="662"/>
    </row>
    <row r="530" spans="2:5">
      <c r="B530" s="470">
        <v>1241151100</v>
      </c>
      <c r="C530" s="274" t="s">
        <v>694</v>
      </c>
      <c r="D530" s="569">
        <v>227.98</v>
      </c>
      <c r="E530" s="662"/>
    </row>
    <row r="531" spans="2:5">
      <c r="B531" s="470">
        <v>1241151100</v>
      </c>
      <c r="C531" s="274" t="s">
        <v>694</v>
      </c>
      <c r="D531" s="569">
        <v>227.98</v>
      </c>
      <c r="E531" s="662"/>
    </row>
    <row r="532" spans="2:5">
      <c r="B532" s="470">
        <v>1241151100</v>
      </c>
      <c r="C532" s="274" t="s">
        <v>694</v>
      </c>
      <c r="D532" s="569">
        <v>227.98</v>
      </c>
      <c r="E532" s="662"/>
    </row>
    <row r="533" spans="2:5">
      <c r="B533" s="470">
        <v>1241151100</v>
      </c>
      <c r="C533" s="274" t="s">
        <v>694</v>
      </c>
      <c r="D533" s="569">
        <v>227.98</v>
      </c>
      <c r="E533" s="662"/>
    </row>
    <row r="534" spans="2:5">
      <c r="B534" s="470">
        <v>1241151100</v>
      </c>
      <c r="C534" s="274" t="s">
        <v>694</v>
      </c>
      <c r="D534" s="569">
        <v>227.98</v>
      </c>
      <c r="E534" s="662"/>
    </row>
    <row r="535" spans="2:5">
      <c r="B535" s="470">
        <v>1241151100</v>
      </c>
      <c r="C535" s="274" t="s">
        <v>694</v>
      </c>
      <c r="D535" s="569">
        <v>227.98</v>
      </c>
      <c r="E535" s="662"/>
    </row>
    <row r="536" spans="2:5">
      <c r="B536" s="470">
        <v>1241151100</v>
      </c>
      <c r="C536" s="274" t="s">
        <v>694</v>
      </c>
      <c r="D536" s="569">
        <v>227.98</v>
      </c>
      <c r="E536" s="662"/>
    </row>
    <row r="537" spans="2:5">
      <c r="B537" s="470">
        <v>1241151100</v>
      </c>
      <c r="C537" s="274" t="s">
        <v>694</v>
      </c>
      <c r="D537" s="569">
        <v>227.98</v>
      </c>
      <c r="E537" s="662"/>
    </row>
    <row r="538" spans="2:5">
      <c r="B538" s="470">
        <v>1241151100</v>
      </c>
      <c r="C538" s="274" t="s">
        <v>694</v>
      </c>
      <c r="D538" s="569">
        <v>227.98</v>
      </c>
      <c r="E538" s="662"/>
    </row>
    <row r="539" spans="2:5">
      <c r="B539" s="470">
        <v>1241151100</v>
      </c>
      <c r="C539" s="274" t="s">
        <v>694</v>
      </c>
      <c r="D539" s="569">
        <v>227.98</v>
      </c>
      <c r="E539" s="662"/>
    </row>
    <row r="540" spans="2:5">
      <c r="B540" s="470">
        <v>1241151100</v>
      </c>
      <c r="C540" s="274" t="s">
        <v>694</v>
      </c>
      <c r="D540" s="569">
        <v>227.98</v>
      </c>
      <c r="E540" s="662"/>
    </row>
    <row r="541" spans="2:5">
      <c r="B541" s="470">
        <v>1241151100</v>
      </c>
      <c r="C541" s="274" t="s">
        <v>694</v>
      </c>
      <c r="D541" s="569">
        <v>227.98</v>
      </c>
      <c r="E541" s="662"/>
    </row>
    <row r="542" spans="2:5">
      <c r="B542" s="470">
        <v>1241151100</v>
      </c>
      <c r="C542" s="274" t="s">
        <v>694</v>
      </c>
      <c r="D542" s="569">
        <v>227.98</v>
      </c>
      <c r="E542" s="662"/>
    </row>
    <row r="543" spans="2:5">
      <c r="B543" s="470">
        <v>1241151100</v>
      </c>
      <c r="C543" s="274" t="s">
        <v>694</v>
      </c>
      <c r="D543" s="569">
        <v>227.98</v>
      </c>
      <c r="E543" s="662"/>
    </row>
    <row r="544" spans="2:5">
      <c r="B544" s="470">
        <v>1241151100</v>
      </c>
      <c r="C544" s="274" t="s">
        <v>694</v>
      </c>
      <c r="D544" s="569">
        <v>227.98</v>
      </c>
      <c r="E544" s="662"/>
    </row>
    <row r="545" spans="2:5">
      <c r="B545" s="470">
        <v>1241151100</v>
      </c>
      <c r="C545" s="274" t="s">
        <v>694</v>
      </c>
      <c r="D545" s="569">
        <v>227.98</v>
      </c>
      <c r="E545" s="662"/>
    </row>
    <row r="546" spans="2:5">
      <c r="B546" s="470">
        <v>1241151100</v>
      </c>
      <c r="C546" s="274" t="s">
        <v>694</v>
      </c>
      <c r="D546" s="569">
        <v>227.98</v>
      </c>
      <c r="E546" s="662"/>
    </row>
    <row r="547" spans="2:5">
      <c r="B547" s="470">
        <v>1241151100</v>
      </c>
      <c r="C547" s="274" t="s">
        <v>694</v>
      </c>
      <c r="D547" s="569">
        <v>227.98</v>
      </c>
      <c r="E547" s="662"/>
    </row>
    <row r="548" spans="2:5">
      <c r="B548" s="470">
        <v>1241151100</v>
      </c>
      <c r="C548" s="274" t="s">
        <v>694</v>
      </c>
      <c r="D548" s="569">
        <v>227.98</v>
      </c>
      <c r="E548" s="662"/>
    </row>
    <row r="549" spans="2:5">
      <c r="B549" s="470">
        <v>1241151100</v>
      </c>
      <c r="C549" s="274" t="s">
        <v>694</v>
      </c>
      <c r="D549" s="569">
        <v>227.98</v>
      </c>
      <c r="E549" s="662"/>
    </row>
    <row r="550" spans="2:5">
      <c r="B550" s="470">
        <v>1241151100</v>
      </c>
      <c r="C550" s="274" t="s">
        <v>694</v>
      </c>
      <c r="D550" s="569">
        <v>227.98</v>
      </c>
      <c r="E550" s="662"/>
    </row>
    <row r="551" spans="2:5">
      <c r="B551" s="470">
        <v>1241151100</v>
      </c>
      <c r="C551" s="274" t="s">
        <v>694</v>
      </c>
      <c r="D551" s="569">
        <v>227.98</v>
      </c>
      <c r="E551" s="662"/>
    </row>
    <row r="552" spans="2:5">
      <c r="B552" s="470">
        <v>1241151100</v>
      </c>
      <c r="C552" s="274" t="s">
        <v>694</v>
      </c>
      <c r="D552" s="569">
        <v>227.98</v>
      </c>
      <c r="E552" s="662"/>
    </row>
    <row r="553" spans="2:5">
      <c r="B553" s="470">
        <v>1241151100</v>
      </c>
      <c r="C553" s="274" t="s">
        <v>694</v>
      </c>
      <c r="D553" s="569">
        <v>227.98</v>
      </c>
      <c r="E553" s="662"/>
    </row>
    <row r="554" spans="2:5">
      <c r="B554" s="470">
        <v>1241151100</v>
      </c>
      <c r="C554" s="274" t="s">
        <v>694</v>
      </c>
      <c r="D554" s="569">
        <v>227.98</v>
      </c>
      <c r="E554" s="662"/>
    </row>
    <row r="555" spans="2:5">
      <c r="B555" s="470">
        <v>1241151100</v>
      </c>
      <c r="C555" s="274" t="s">
        <v>694</v>
      </c>
      <c r="D555" s="569">
        <v>227.98</v>
      </c>
      <c r="E555" s="662"/>
    </row>
    <row r="556" spans="2:5">
      <c r="B556" s="470">
        <v>1241151100</v>
      </c>
      <c r="C556" s="274" t="s">
        <v>694</v>
      </c>
      <c r="D556" s="569">
        <v>227.98</v>
      </c>
      <c r="E556" s="662"/>
    </row>
    <row r="557" spans="2:5">
      <c r="B557" s="470">
        <v>1241151100</v>
      </c>
      <c r="C557" s="274" t="s">
        <v>694</v>
      </c>
      <c r="D557" s="569">
        <v>227.98</v>
      </c>
      <c r="E557" s="662"/>
    </row>
    <row r="558" spans="2:5">
      <c r="B558" s="470">
        <v>1241151100</v>
      </c>
      <c r="C558" s="274" t="s">
        <v>694</v>
      </c>
      <c r="D558" s="569">
        <v>227.98</v>
      </c>
      <c r="E558" s="662"/>
    </row>
    <row r="559" spans="2:5">
      <c r="B559" s="470">
        <v>1241151100</v>
      </c>
      <c r="C559" s="274" t="s">
        <v>694</v>
      </c>
      <c r="D559" s="569">
        <v>227.98</v>
      </c>
      <c r="E559" s="662"/>
    </row>
    <row r="560" spans="2:5">
      <c r="B560" s="470">
        <v>1241151100</v>
      </c>
      <c r="C560" s="274" t="s">
        <v>694</v>
      </c>
      <c r="D560" s="569">
        <v>227.98</v>
      </c>
      <c r="E560" s="662"/>
    </row>
    <row r="561" spans="2:5">
      <c r="B561" s="470">
        <v>1241151100</v>
      </c>
      <c r="C561" s="274" t="s">
        <v>694</v>
      </c>
      <c r="D561" s="569">
        <v>227.98</v>
      </c>
      <c r="E561" s="662"/>
    </row>
    <row r="562" spans="2:5">
      <c r="B562" s="470">
        <v>1241151100</v>
      </c>
      <c r="C562" s="274" t="s">
        <v>694</v>
      </c>
      <c r="D562" s="569">
        <v>227.98</v>
      </c>
      <c r="E562" s="662"/>
    </row>
    <row r="563" spans="2:5">
      <c r="B563" s="470">
        <v>1241151100</v>
      </c>
      <c r="C563" s="274" t="s">
        <v>694</v>
      </c>
      <c r="D563" s="569">
        <v>227.98</v>
      </c>
      <c r="E563" s="662"/>
    </row>
    <row r="564" spans="2:5">
      <c r="B564" s="470">
        <v>1241151100</v>
      </c>
      <c r="C564" s="274" t="s">
        <v>694</v>
      </c>
      <c r="D564" s="569">
        <v>227.98</v>
      </c>
      <c r="E564" s="662"/>
    </row>
    <row r="565" spans="2:5">
      <c r="B565" s="470">
        <v>1241151100</v>
      </c>
      <c r="C565" s="274" t="s">
        <v>694</v>
      </c>
      <c r="D565" s="569">
        <v>227.98</v>
      </c>
      <c r="E565" s="662"/>
    </row>
    <row r="566" spans="2:5">
      <c r="B566" s="470">
        <v>1241151100</v>
      </c>
      <c r="C566" s="274" t="s">
        <v>694</v>
      </c>
      <c r="D566" s="569">
        <v>227.98</v>
      </c>
      <c r="E566" s="662"/>
    </row>
    <row r="567" spans="2:5">
      <c r="B567" s="470">
        <v>1241151100</v>
      </c>
      <c r="C567" s="274" t="s">
        <v>694</v>
      </c>
      <c r="D567" s="569">
        <v>227.98</v>
      </c>
      <c r="E567" s="662"/>
    </row>
    <row r="568" spans="2:5">
      <c r="B568" s="470">
        <v>1241151100</v>
      </c>
      <c r="C568" s="274" t="s">
        <v>694</v>
      </c>
      <c r="D568" s="569">
        <v>227.98</v>
      </c>
      <c r="E568" s="662"/>
    </row>
    <row r="569" spans="2:5">
      <c r="B569" s="470">
        <v>1241151100</v>
      </c>
      <c r="C569" s="274" t="s">
        <v>694</v>
      </c>
      <c r="D569" s="569">
        <v>227.98</v>
      </c>
      <c r="E569" s="662"/>
    </row>
    <row r="570" spans="2:5">
      <c r="B570" s="470">
        <v>1241151100</v>
      </c>
      <c r="C570" s="274" t="s">
        <v>694</v>
      </c>
      <c r="D570" s="569">
        <v>227.98</v>
      </c>
      <c r="E570" s="662"/>
    </row>
    <row r="571" spans="2:5">
      <c r="B571" s="470">
        <v>1241151100</v>
      </c>
      <c r="C571" s="274" t="s">
        <v>694</v>
      </c>
      <c r="D571" s="569">
        <v>227.98</v>
      </c>
      <c r="E571" s="662"/>
    </row>
    <row r="572" spans="2:5">
      <c r="B572" s="470">
        <v>1241151100</v>
      </c>
      <c r="C572" s="274" t="s">
        <v>694</v>
      </c>
      <c r="D572" s="569">
        <v>227.98</v>
      </c>
      <c r="E572" s="662"/>
    </row>
    <row r="573" spans="2:5">
      <c r="B573" s="470">
        <v>1241151100</v>
      </c>
      <c r="C573" s="274" t="s">
        <v>694</v>
      </c>
      <c r="D573" s="569">
        <v>227.98</v>
      </c>
      <c r="E573" s="662"/>
    </row>
    <row r="574" spans="2:5">
      <c r="B574" s="470">
        <v>1241151100</v>
      </c>
      <c r="C574" s="274" t="s">
        <v>694</v>
      </c>
      <c r="D574" s="569">
        <v>227.98</v>
      </c>
      <c r="E574" s="662"/>
    </row>
    <row r="575" spans="2:5">
      <c r="B575" s="470">
        <v>1241151100</v>
      </c>
      <c r="C575" s="274" t="s">
        <v>694</v>
      </c>
      <c r="D575" s="569">
        <v>227.98</v>
      </c>
      <c r="E575" s="662"/>
    </row>
    <row r="576" spans="2:5">
      <c r="B576" s="470">
        <v>1241151100</v>
      </c>
      <c r="C576" s="274" t="s">
        <v>694</v>
      </c>
      <c r="D576" s="569">
        <v>227.98</v>
      </c>
      <c r="E576" s="662"/>
    </row>
    <row r="577" spans="2:5">
      <c r="B577" s="470">
        <v>1241151100</v>
      </c>
      <c r="C577" s="274" t="s">
        <v>694</v>
      </c>
      <c r="D577" s="569">
        <v>227.98</v>
      </c>
      <c r="E577" s="662"/>
    </row>
    <row r="578" spans="2:5">
      <c r="B578" s="470">
        <v>1241151100</v>
      </c>
      <c r="C578" s="274" t="s">
        <v>694</v>
      </c>
      <c r="D578" s="569">
        <v>227.98</v>
      </c>
      <c r="E578" s="662"/>
    </row>
    <row r="579" spans="2:5">
      <c r="B579" s="470">
        <v>1241151100</v>
      </c>
      <c r="C579" s="274" t="s">
        <v>694</v>
      </c>
      <c r="D579" s="569">
        <v>227.98</v>
      </c>
      <c r="E579" s="662"/>
    </row>
    <row r="580" spans="2:5">
      <c r="B580" s="470">
        <v>1241151100</v>
      </c>
      <c r="C580" s="274" t="s">
        <v>694</v>
      </c>
      <c r="D580" s="569">
        <v>227.98</v>
      </c>
      <c r="E580" s="662"/>
    </row>
    <row r="581" spans="2:5">
      <c r="B581" s="470">
        <v>1241151100</v>
      </c>
      <c r="C581" s="274" t="s">
        <v>694</v>
      </c>
      <c r="D581" s="569">
        <v>227.98</v>
      </c>
      <c r="E581" s="662"/>
    </row>
    <row r="582" spans="2:5">
      <c r="B582" s="470">
        <v>1241151100</v>
      </c>
      <c r="C582" s="274" t="s">
        <v>694</v>
      </c>
      <c r="D582" s="569">
        <v>227.98</v>
      </c>
      <c r="E582" s="662"/>
    </row>
    <row r="583" spans="2:5">
      <c r="B583" s="470">
        <v>1241151100</v>
      </c>
      <c r="C583" s="274" t="s">
        <v>694</v>
      </c>
      <c r="D583" s="569">
        <v>227.98</v>
      </c>
      <c r="E583" s="662"/>
    </row>
    <row r="584" spans="2:5">
      <c r="B584" s="470">
        <v>1241151100</v>
      </c>
      <c r="C584" s="274" t="s">
        <v>694</v>
      </c>
      <c r="D584" s="569">
        <v>227.98</v>
      </c>
      <c r="E584" s="662"/>
    </row>
    <row r="585" spans="2:5">
      <c r="B585" s="470">
        <v>1241151100</v>
      </c>
      <c r="C585" s="274" t="s">
        <v>694</v>
      </c>
      <c r="D585" s="569">
        <v>227.98</v>
      </c>
      <c r="E585" s="662"/>
    </row>
    <row r="586" spans="2:5">
      <c r="B586" s="470">
        <v>1241151100</v>
      </c>
      <c r="C586" s="274" t="s">
        <v>694</v>
      </c>
      <c r="D586" s="569">
        <v>227.98</v>
      </c>
      <c r="E586" s="662"/>
    </row>
    <row r="587" spans="2:5">
      <c r="B587" s="470">
        <v>1241151100</v>
      </c>
      <c r="C587" s="274" t="s">
        <v>694</v>
      </c>
      <c r="D587" s="569">
        <v>227.98</v>
      </c>
      <c r="E587" s="662"/>
    </row>
    <row r="588" spans="2:5">
      <c r="B588" s="470">
        <v>1241151100</v>
      </c>
      <c r="C588" s="274" t="s">
        <v>694</v>
      </c>
      <c r="D588" s="569">
        <v>227.98</v>
      </c>
      <c r="E588" s="662"/>
    </row>
    <row r="589" spans="2:5">
      <c r="B589" s="470">
        <v>1241151100</v>
      </c>
      <c r="C589" s="274" t="s">
        <v>694</v>
      </c>
      <c r="D589" s="569">
        <v>227.98</v>
      </c>
      <c r="E589" s="662"/>
    </row>
    <row r="590" spans="2:5">
      <c r="B590" s="470">
        <v>1241151100</v>
      </c>
      <c r="C590" s="274" t="s">
        <v>694</v>
      </c>
      <c r="D590" s="569">
        <v>227.98</v>
      </c>
      <c r="E590" s="662"/>
    </row>
    <row r="591" spans="2:5">
      <c r="B591" s="470">
        <v>1241151100</v>
      </c>
      <c r="C591" s="274" t="s">
        <v>694</v>
      </c>
      <c r="D591" s="569">
        <v>227.98</v>
      </c>
      <c r="E591" s="662"/>
    </row>
    <row r="592" spans="2:5">
      <c r="B592" s="470">
        <v>1241151100</v>
      </c>
      <c r="C592" s="274" t="s">
        <v>694</v>
      </c>
      <c r="D592" s="569">
        <v>227.98</v>
      </c>
      <c r="E592" s="662"/>
    </row>
    <row r="593" spans="2:5">
      <c r="B593" s="470">
        <v>1241151100</v>
      </c>
      <c r="C593" s="274" t="s">
        <v>694</v>
      </c>
      <c r="D593" s="569">
        <v>227.98</v>
      </c>
      <c r="E593" s="662"/>
    </row>
    <row r="594" spans="2:5">
      <c r="B594" s="470">
        <v>1241151100</v>
      </c>
      <c r="C594" s="274" t="s">
        <v>694</v>
      </c>
      <c r="D594" s="569">
        <v>227.98</v>
      </c>
      <c r="E594" s="662"/>
    </row>
    <row r="595" spans="2:5">
      <c r="B595" s="470">
        <v>1241151100</v>
      </c>
      <c r="C595" s="274" t="s">
        <v>694</v>
      </c>
      <c r="D595" s="569">
        <v>227.98</v>
      </c>
      <c r="E595" s="662"/>
    </row>
    <row r="596" spans="2:5">
      <c r="B596" s="470">
        <v>1241151100</v>
      </c>
      <c r="C596" s="274" t="s">
        <v>694</v>
      </c>
      <c r="D596" s="569">
        <v>227.98</v>
      </c>
      <c r="E596" s="662"/>
    </row>
    <row r="597" spans="2:5">
      <c r="B597" s="470">
        <v>1241151100</v>
      </c>
      <c r="C597" s="274" t="s">
        <v>694</v>
      </c>
      <c r="D597" s="569">
        <v>227.98</v>
      </c>
      <c r="E597" s="662"/>
    </row>
    <row r="598" spans="2:5">
      <c r="B598" s="470">
        <v>1241151100</v>
      </c>
      <c r="C598" s="274" t="s">
        <v>694</v>
      </c>
      <c r="D598" s="569">
        <v>227.98</v>
      </c>
      <c r="E598" s="662"/>
    </row>
    <row r="599" spans="2:5">
      <c r="B599" s="470">
        <v>1241151100</v>
      </c>
      <c r="C599" s="274" t="s">
        <v>694</v>
      </c>
      <c r="D599" s="569">
        <v>227.98</v>
      </c>
      <c r="E599" s="662"/>
    </row>
    <row r="600" spans="2:5">
      <c r="B600" s="470">
        <v>1241151100</v>
      </c>
      <c r="C600" s="274" t="s">
        <v>694</v>
      </c>
      <c r="D600" s="569">
        <v>227.98</v>
      </c>
      <c r="E600" s="662"/>
    </row>
    <row r="601" spans="2:5">
      <c r="B601" s="470">
        <v>1241151100</v>
      </c>
      <c r="C601" s="274" t="s">
        <v>694</v>
      </c>
      <c r="D601" s="569">
        <v>227.98</v>
      </c>
      <c r="E601" s="662"/>
    </row>
    <row r="602" spans="2:5">
      <c r="B602" s="470">
        <v>1241151100</v>
      </c>
      <c r="C602" s="274" t="s">
        <v>694</v>
      </c>
      <c r="D602" s="569">
        <v>227.98</v>
      </c>
      <c r="E602" s="662"/>
    </row>
    <row r="603" spans="2:5">
      <c r="B603" s="470">
        <v>1241151100</v>
      </c>
      <c r="C603" s="274" t="s">
        <v>694</v>
      </c>
      <c r="D603" s="569">
        <v>227.98</v>
      </c>
      <c r="E603" s="662"/>
    </row>
    <row r="604" spans="2:5">
      <c r="B604" s="470">
        <v>1241151100</v>
      </c>
      <c r="C604" s="274" t="s">
        <v>694</v>
      </c>
      <c r="D604" s="569">
        <v>227.98</v>
      </c>
      <c r="E604" s="662"/>
    </row>
    <row r="605" spans="2:5">
      <c r="B605" s="470">
        <v>1241151100</v>
      </c>
      <c r="C605" s="274" t="s">
        <v>694</v>
      </c>
      <c r="D605" s="569">
        <v>227.98</v>
      </c>
      <c r="E605" s="662"/>
    </row>
    <row r="606" spans="2:5">
      <c r="B606" s="470">
        <v>1241151100</v>
      </c>
      <c r="C606" s="274" t="s">
        <v>694</v>
      </c>
      <c r="D606" s="569">
        <v>227.98</v>
      </c>
      <c r="E606" s="662"/>
    </row>
    <row r="607" spans="2:5">
      <c r="B607" s="470">
        <v>1241151100</v>
      </c>
      <c r="C607" s="274" t="s">
        <v>694</v>
      </c>
      <c r="D607" s="569">
        <v>227.98</v>
      </c>
      <c r="E607" s="662"/>
    </row>
    <row r="608" spans="2:5">
      <c r="B608" s="470">
        <v>1241151100</v>
      </c>
      <c r="C608" s="274" t="s">
        <v>694</v>
      </c>
      <c r="D608" s="569">
        <v>227.98</v>
      </c>
      <c r="E608" s="662"/>
    </row>
    <row r="609" spans="2:5">
      <c r="B609" s="470">
        <v>1241151100</v>
      </c>
      <c r="C609" s="274" t="s">
        <v>694</v>
      </c>
      <c r="D609" s="569">
        <v>227.98</v>
      </c>
      <c r="E609" s="662"/>
    </row>
    <row r="610" spans="2:5">
      <c r="B610" s="470">
        <v>1241151100</v>
      </c>
      <c r="C610" s="274" t="s">
        <v>694</v>
      </c>
      <c r="D610" s="569">
        <v>227.98</v>
      </c>
      <c r="E610" s="662"/>
    </row>
    <row r="611" spans="2:5">
      <c r="B611" s="470">
        <v>1241151100</v>
      </c>
      <c r="C611" s="274" t="s">
        <v>694</v>
      </c>
      <c r="D611" s="569">
        <v>227.98</v>
      </c>
      <c r="E611" s="662"/>
    </row>
    <row r="612" spans="2:5">
      <c r="B612" s="470">
        <v>1241151100</v>
      </c>
      <c r="C612" s="274" t="s">
        <v>694</v>
      </c>
      <c r="D612" s="569">
        <v>227.98</v>
      </c>
      <c r="E612" s="662"/>
    </row>
    <row r="613" spans="2:5">
      <c r="B613" s="470">
        <v>1241151100</v>
      </c>
      <c r="C613" s="274" t="s">
        <v>694</v>
      </c>
      <c r="D613" s="569">
        <v>227.98</v>
      </c>
      <c r="E613" s="662"/>
    </row>
    <row r="614" spans="2:5">
      <c r="B614" s="470">
        <v>1241151100</v>
      </c>
      <c r="C614" s="274" t="s">
        <v>694</v>
      </c>
      <c r="D614" s="569">
        <v>227.98</v>
      </c>
      <c r="E614" s="662"/>
    </row>
    <row r="615" spans="2:5">
      <c r="B615" s="470">
        <v>1241151100</v>
      </c>
      <c r="C615" s="274" t="s">
        <v>694</v>
      </c>
      <c r="D615" s="569">
        <v>227.98</v>
      </c>
      <c r="E615" s="662"/>
    </row>
    <row r="616" spans="2:5">
      <c r="B616" s="470">
        <v>1241151100</v>
      </c>
      <c r="C616" s="274" t="s">
        <v>694</v>
      </c>
      <c r="D616" s="569">
        <v>227.98</v>
      </c>
      <c r="E616" s="662"/>
    </row>
    <row r="617" spans="2:5">
      <c r="B617" s="470">
        <v>1241151100</v>
      </c>
      <c r="C617" s="274" t="s">
        <v>694</v>
      </c>
      <c r="D617" s="569">
        <v>227.98</v>
      </c>
      <c r="E617" s="662"/>
    </row>
    <row r="618" spans="2:5">
      <c r="B618" s="470">
        <v>1241151100</v>
      </c>
      <c r="C618" s="274" t="s">
        <v>694</v>
      </c>
      <c r="D618" s="569">
        <v>227.98</v>
      </c>
      <c r="E618" s="662"/>
    </row>
    <row r="619" spans="2:5">
      <c r="B619" s="470">
        <v>1241151100</v>
      </c>
      <c r="C619" s="274" t="s">
        <v>694</v>
      </c>
      <c r="D619" s="569">
        <v>227.98</v>
      </c>
      <c r="E619" s="662"/>
    </row>
    <row r="620" spans="2:5">
      <c r="B620" s="470">
        <v>1241151100</v>
      </c>
      <c r="C620" s="274" t="s">
        <v>694</v>
      </c>
      <c r="D620" s="569">
        <v>227.98</v>
      </c>
      <c r="E620" s="662"/>
    </row>
    <row r="621" spans="2:5">
      <c r="B621" s="470">
        <v>1241151100</v>
      </c>
      <c r="C621" s="274" t="s">
        <v>694</v>
      </c>
      <c r="D621" s="569">
        <v>227.98</v>
      </c>
      <c r="E621" s="662"/>
    </row>
    <row r="622" spans="2:5">
      <c r="B622" s="470">
        <v>1241151100</v>
      </c>
      <c r="C622" s="274" t="s">
        <v>694</v>
      </c>
      <c r="D622" s="569">
        <v>227.98</v>
      </c>
      <c r="E622" s="662"/>
    </row>
    <row r="623" spans="2:5">
      <c r="B623" s="470">
        <v>1241151100</v>
      </c>
      <c r="C623" s="274" t="s">
        <v>694</v>
      </c>
      <c r="D623" s="569">
        <v>227.98</v>
      </c>
      <c r="E623" s="662"/>
    </row>
    <row r="624" spans="2:5">
      <c r="B624" s="470">
        <v>1241151100</v>
      </c>
      <c r="C624" s="274" t="s">
        <v>694</v>
      </c>
      <c r="D624" s="569">
        <v>227.98</v>
      </c>
      <c r="E624" s="662"/>
    </row>
    <row r="625" spans="2:5">
      <c r="B625" s="470">
        <v>1241151100</v>
      </c>
      <c r="C625" s="274" t="s">
        <v>694</v>
      </c>
      <c r="D625" s="569">
        <v>227.98</v>
      </c>
      <c r="E625" s="662"/>
    </row>
    <row r="626" spans="2:5">
      <c r="B626" s="470">
        <v>1241151100</v>
      </c>
      <c r="C626" s="274" t="s">
        <v>694</v>
      </c>
      <c r="D626" s="569">
        <v>227.98</v>
      </c>
      <c r="E626" s="662"/>
    </row>
    <row r="627" spans="2:5">
      <c r="B627" s="470">
        <v>1241151100</v>
      </c>
      <c r="C627" s="274" t="s">
        <v>694</v>
      </c>
      <c r="D627" s="569">
        <v>227.98</v>
      </c>
      <c r="E627" s="662"/>
    </row>
    <row r="628" spans="2:5">
      <c r="B628" s="470">
        <v>1241151100</v>
      </c>
      <c r="C628" s="274" t="s">
        <v>694</v>
      </c>
      <c r="D628" s="569">
        <v>227.98</v>
      </c>
      <c r="E628" s="662"/>
    </row>
    <row r="629" spans="2:5">
      <c r="B629" s="470">
        <v>1241151100</v>
      </c>
      <c r="C629" s="274" t="s">
        <v>694</v>
      </c>
      <c r="D629" s="569">
        <v>227.98</v>
      </c>
      <c r="E629" s="662"/>
    </row>
    <row r="630" spans="2:5">
      <c r="B630" s="470">
        <v>1241151100</v>
      </c>
      <c r="C630" s="274" t="s">
        <v>694</v>
      </c>
      <c r="D630" s="569">
        <v>227.98</v>
      </c>
      <c r="E630" s="662"/>
    </row>
    <row r="631" spans="2:5">
      <c r="B631" s="470">
        <v>1241151100</v>
      </c>
      <c r="C631" s="274" t="s">
        <v>694</v>
      </c>
      <c r="D631" s="569">
        <v>227.98</v>
      </c>
      <c r="E631" s="662"/>
    </row>
    <row r="632" spans="2:5">
      <c r="B632" s="470">
        <v>1241151100</v>
      </c>
      <c r="C632" s="274" t="s">
        <v>694</v>
      </c>
      <c r="D632" s="569">
        <v>227.98</v>
      </c>
      <c r="E632" s="662"/>
    </row>
    <row r="633" spans="2:5">
      <c r="B633" s="470">
        <v>1241151100</v>
      </c>
      <c r="C633" s="274" t="s">
        <v>694</v>
      </c>
      <c r="D633" s="569">
        <v>227.98</v>
      </c>
      <c r="E633" s="662"/>
    </row>
    <row r="634" spans="2:5">
      <c r="B634" s="470">
        <v>1241151100</v>
      </c>
      <c r="C634" s="274" t="s">
        <v>694</v>
      </c>
      <c r="D634" s="569">
        <v>227.98</v>
      </c>
      <c r="E634" s="662"/>
    </row>
    <row r="635" spans="2:5">
      <c r="B635" s="470">
        <v>1241151100</v>
      </c>
      <c r="C635" s="274" t="s">
        <v>694</v>
      </c>
      <c r="D635" s="569">
        <v>227.98</v>
      </c>
      <c r="E635" s="662"/>
    </row>
    <row r="636" spans="2:5">
      <c r="B636" s="470">
        <v>1241151100</v>
      </c>
      <c r="C636" s="274" t="s">
        <v>694</v>
      </c>
      <c r="D636" s="569">
        <v>227.98</v>
      </c>
      <c r="E636" s="662"/>
    </row>
    <row r="637" spans="2:5">
      <c r="B637" s="470">
        <v>1241151100</v>
      </c>
      <c r="C637" s="274" t="s">
        <v>694</v>
      </c>
      <c r="D637" s="569">
        <v>227.98</v>
      </c>
      <c r="E637" s="662"/>
    </row>
    <row r="638" spans="2:5">
      <c r="B638" s="470">
        <v>1241951900</v>
      </c>
      <c r="C638" s="274" t="s">
        <v>722</v>
      </c>
      <c r="D638" s="569">
        <v>79064.63</v>
      </c>
      <c r="E638" s="662"/>
    </row>
    <row r="639" spans="2:5">
      <c r="B639" s="470">
        <v>1241151100</v>
      </c>
      <c r="C639" s="274" t="s">
        <v>695</v>
      </c>
      <c r="D639" s="569">
        <v>4667.54</v>
      </c>
      <c r="E639" s="662"/>
    </row>
    <row r="640" spans="2:5">
      <c r="B640" s="470">
        <v>1241151100</v>
      </c>
      <c r="C640" s="274" t="s">
        <v>696</v>
      </c>
      <c r="D640" s="569">
        <v>323.01</v>
      </c>
      <c r="E640" s="662"/>
    </row>
    <row r="641" spans="2:5">
      <c r="B641" s="470">
        <v>1241151100</v>
      </c>
      <c r="C641" s="274" t="s">
        <v>696</v>
      </c>
      <c r="D641" s="569">
        <v>323.01</v>
      </c>
      <c r="E641" s="662"/>
    </row>
    <row r="642" spans="2:5">
      <c r="B642" s="470">
        <v>1241151100</v>
      </c>
      <c r="C642" s="274" t="s">
        <v>696</v>
      </c>
      <c r="D642" s="569">
        <v>323.01</v>
      </c>
      <c r="E642" s="662"/>
    </row>
    <row r="643" spans="2:5">
      <c r="B643" s="470">
        <v>1241151100</v>
      </c>
      <c r="C643" s="274" t="s">
        <v>696</v>
      </c>
      <c r="D643" s="569">
        <v>323.01</v>
      </c>
      <c r="E643" s="662"/>
    </row>
    <row r="644" spans="2:5">
      <c r="B644" s="470">
        <v>1241151100</v>
      </c>
      <c r="C644" s="274" t="s">
        <v>696</v>
      </c>
      <c r="D644" s="569">
        <v>323.01</v>
      </c>
      <c r="E644" s="662"/>
    </row>
    <row r="645" spans="2:5">
      <c r="B645" s="470">
        <v>1241151100</v>
      </c>
      <c r="C645" s="274" t="s">
        <v>696</v>
      </c>
      <c r="D645" s="569">
        <v>323.01</v>
      </c>
      <c r="E645" s="662"/>
    </row>
    <row r="646" spans="2:5">
      <c r="B646" s="470">
        <v>1241151100</v>
      </c>
      <c r="C646" s="274" t="s">
        <v>696</v>
      </c>
      <c r="D646" s="569">
        <v>323.01</v>
      </c>
      <c r="E646" s="662"/>
    </row>
    <row r="647" spans="2:5">
      <c r="B647" s="470">
        <v>1241151100</v>
      </c>
      <c r="C647" s="274" t="s">
        <v>696</v>
      </c>
      <c r="D647" s="569">
        <v>323.01</v>
      </c>
      <c r="E647" s="662"/>
    </row>
    <row r="648" spans="2:5">
      <c r="B648" s="470">
        <v>1241151100</v>
      </c>
      <c r="C648" s="274" t="s">
        <v>696</v>
      </c>
      <c r="D648" s="569">
        <v>323.01</v>
      </c>
      <c r="E648" s="662"/>
    </row>
    <row r="649" spans="2:5">
      <c r="B649" s="470">
        <v>1241151100</v>
      </c>
      <c r="C649" s="274" t="s">
        <v>696</v>
      </c>
      <c r="D649" s="569">
        <v>323.01</v>
      </c>
      <c r="E649" s="662"/>
    </row>
    <row r="650" spans="2:5">
      <c r="B650" s="470">
        <v>1241151100</v>
      </c>
      <c r="C650" s="274" t="s">
        <v>696</v>
      </c>
      <c r="D650" s="569">
        <v>323.01</v>
      </c>
      <c r="E650" s="662"/>
    </row>
    <row r="651" spans="2:5">
      <c r="B651" s="470">
        <v>1241151100</v>
      </c>
      <c r="C651" s="274" t="s">
        <v>696</v>
      </c>
      <c r="D651" s="569">
        <v>323.01</v>
      </c>
      <c r="E651" s="662"/>
    </row>
    <row r="652" spans="2:5">
      <c r="B652" s="470">
        <v>1241151100</v>
      </c>
      <c r="C652" s="274" t="s">
        <v>696</v>
      </c>
      <c r="D652" s="569">
        <v>323.01</v>
      </c>
      <c r="E652" s="662"/>
    </row>
    <row r="653" spans="2:5">
      <c r="B653" s="470">
        <v>1241151100</v>
      </c>
      <c r="C653" s="274" t="s">
        <v>696</v>
      </c>
      <c r="D653" s="569">
        <v>323.01</v>
      </c>
      <c r="E653" s="662"/>
    </row>
    <row r="654" spans="2:5">
      <c r="B654" s="470">
        <v>1241151100</v>
      </c>
      <c r="C654" s="274" t="s">
        <v>696</v>
      </c>
      <c r="D654" s="569">
        <v>323.01</v>
      </c>
      <c r="E654" s="662"/>
    </row>
    <row r="655" spans="2:5">
      <c r="B655" s="470">
        <v>1241151100</v>
      </c>
      <c r="C655" s="274" t="s">
        <v>696</v>
      </c>
      <c r="D655" s="569">
        <v>323.01</v>
      </c>
      <c r="E655" s="662"/>
    </row>
    <row r="656" spans="2:5">
      <c r="B656" s="470">
        <v>1241151100</v>
      </c>
      <c r="C656" s="274" t="s">
        <v>696</v>
      </c>
      <c r="D656" s="569">
        <v>323.01</v>
      </c>
      <c r="E656" s="662"/>
    </row>
    <row r="657" spans="2:5">
      <c r="B657" s="470">
        <v>1241151100</v>
      </c>
      <c r="C657" s="274" t="s">
        <v>696</v>
      </c>
      <c r="D657" s="569">
        <v>323.01</v>
      </c>
      <c r="E657" s="662"/>
    </row>
    <row r="658" spans="2:5">
      <c r="B658" s="470">
        <v>1241151100</v>
      </c>
      <c r="C658" s="274" t="s">
        <v>696</v>
      </c>
      <c r="D658" s="569">
        <v>323.01</v>
      </c>
      <c r="E658" s="662"/>
    </row>
    <row r="659" spans="2:5">
      <c r="B659" s="470">
        <v>1241151100</v>
      </c>
      <c r="C659" s="274" t="s">
        <v>696</v>
      </c>
      <c r="D659" s="569">
        <v>323.01</v>
      </c>
      <c r="E659" s="662"/>
    </row>
    <row r="660" spans="2:5">
      <c r="B660" s="470">
        <v>1241151100</v>
      </c>
      <c r="C660" s="274" t="s">
        <v>696</v>
      </c>
      <c r="D660" s="569">
        <v>323.01</v>
      </c>
      <c r="E660" s="662"/>
    </row>
    <row r="661" spans="2:5">
      <c r="B661" s="470">
        <v>1241151100</v>
      </c>
      <c r="C661" s="274" t="s">
        <v>696</v>
      </c>
      <c r="D661" s="569">
        <v>323.01</v>
      </c>
      <c r="E661" s="662"/>
    </row>
    <row r="662" spans="2:5">
      <c r="B662" s="470">
        <v>1241151100</v>
      </c>
      <c r="C662" s="274" t="s">
        <v>696</v>
      </c>
      <c r="D662" s="569">
        <v>323.01</v>
      </c>
      <c r="E662" s="662"/>
    </row>
    <row r="663" spans="2:5">
      <c r="B663" s="470">
        <v>1241151100</v>
      </c>
      <c r="C663" s="274" t="s">
        <v>696</v>
      </c>
      <c r="D663" s="569">
        <v>323.01</v>
      </c>
      <c r="E663" s="662"/>
    </row>
    <row r="664" spans="2:5">
      <c r="B664" s="470">
        <v>1241151100</v>
      </c>
      <c r="C664" s="274" t="s">
        <v>696</v>
      </c>
      <c r="D664" s="569">
        <v>323.01</v>
      </c>
      <c r="E664" s="662"/>
    </row>
    <row r="665" spans="2:5">
      <c r="B665" s="470">
        <v>1241151100</v>
      </c>
      <c r="C665" s="274" t="s">
        <v>696</v>
      </c>
      <c r="D665" s="569">
        <v>323.01</v>
      </c>
      <c r="E665" s="662"/>
    </row>
    <row r="666" spans="2:5">
      <c r="B666" s="470">
        <v>1241151100</v>
      </c>
      <c r="C666" s="274" t="s">
        <v>696</v>
      </c>
      <c r="D666" s="569">
        <v>323.01</v>
      </c>
      <c r="E666" s="662"/>
    </row>
    <row r="667" spans="2:5">
      <c r="B667" s="470">
        <v>1241151100</v>
      </c>
      <c r="C667" s="274" t="s">
        <v>696</v>
      </c>
      <c r="D667" s="569">
        <v>323.01</v>
      </c>
      <c r="E667" s="662"/>
    </row>
    <row r="668" spans="2:5">
      <c r="B668" s="470">
        <v>1241151100</v>
      </c>
      <c r="C668" s="274" t="s">
        <v>696</v>
      </c>
      <c r="D668" s="569">
        <v>323.01</v>
      </c>
      <c r="E668" s="662"/>
    </row>
    <row r="669" spans="2:5">
      <c r="B669" s="470">
        <v>1241151100</v>
      </c>
      <c r="C669" s="274" t="s">
        <v>696</v>
      </c>
      <c r="D669" s="569">
        <v>323.01</v>
      </c>
      <c r="E669" s="662"/>
    </row>
    <row r="670" spans="2:5">
      <c r="B670" s="470">
        <v>1241151100</v>
      </c>
      <c r="C670" s="274" t="s">
        <v>696</v>
      </c>
      <c r="D670" s="569">
        <v>323.01</v>
      </c>
      <c r="E670" s="662"/>
    </row>
    <row r="671" spans="2:5">
      <c r="B671" s="470">
        <v>1241151100</v>
      </c>
      <c r="C671" s="274" t="s">
        <v>696</v>
      </c>
      <c r="D671" s="569">
        <v>323.01</v>
      </c>
      <c r="E671" s="662"/>
    </row>
    <row r="672" spans="2:5">
      <c r="B672" s="470">
        <v>1241151100</v>
      </c>
      <c r="C672" s="274" t="s">
        <v>696</v>
      </c>
      <c r="D672" s="569">
        <v>323.01</v>
      </c>
      <c r="E672" s="662"/>
    </row>
    <row r="673" spans="2:5">
      <c r="B673" s="470">
        <v>1241151100</v>
      </c>
      <c r="C673" s="274" t="s">
        <v>696</v>
      </c>
      <c r="D673" s="569">
        <v>323.01</v>
      </c>
      <c r="E673" s="662"/>
    </row>
    <row r="674" spans="2:5">
      <c r="B674" s="470">
        <v>1241151100</v>
      </c>
      <c r="C674" s="274" t="s">
        <v>696</v>
      </c>
      <c r="D674" s="569">
        <v>323.01</v>
      </c>
      <c r="E674" s="662"/>
    </row>
    <row r="675" spans="2:5">
      <c r="B675" s="470">
        <v>1241151100</v>
      </c>
      <c r="C675" s="274" t="s">
        <v>696</v>
      </c>
      <c r="D675" s="569">
        <v>323.01</v>
      </c>
      <c r="E675" s="662"/>
    </row>
    <row r="676" spans="2:5">
      <c r="B676" s="470">
        <v>1241151100</v>
      </c>
      <c r="C676" s="274" t="s">
        <v>696</v>
      </c>
      <c r="D676" s="569">
        <v>323.01</v>
      </c>
      <c r="E676" s="662"/>
    </row>
    <row r="677" spans="2:5">
      <c r="B677" s="470">
        <v>1241151100</v>
      </c>
      <c r="C677" s="274" t="s">
        <v>696</v>
      </c>
      <c r="D677" s="569">
        <v>323.01</v>
      </c>
      <c r="E677" s="662"/>
    </row>
    <row r="678" spans="2:5">
      <c r="B678" s="470">
        <v>1241151100</v>
      </c>
      <c r="C678" s="274" t="s">
        <v>696</v>
      </c>
      <c r="D678" s="569">
        <v>323.01</v>
      </c>
      <c r="E678" s="662"/>
    </row>
    <row r="679" spans="2:5">
      <c r="B679" s="470">
        <v>1241151100</v>
      </c>
      <c r="C679" s="274" t="s">
        <v>696</v>
      </c>
      <c r="D679" s="569">
        <v>323.01</v>
      </c>
      <c r="E679" s="662"/>
    </row>
    <row r="680" spans="2:5">
      <c r="B680" s="470">
        <v>1241151100</v>
      </c>
      <c r="C680" s="274" t="s">
        <v>697</v>
      </c>
      <c r="D680" s="569">
        <v>25303.49</v>
      </c>
      <c r="E680" s="662"/>
    </row>
    <row r="681" spans="2:5">
      <c r="B681" s="470">
        <v>1241151100</v>
      </c>
      <c r="C681" s="274" t="s">
        <v>697</v>
      </c>
      <c r="D681" s="569">
        <v>25303.49</v>
      </c>
      <c r="E681" s="662"/>
    </row>
    <row r="682" spans="2:5">
      <c r="B682" s="470">
        <v>1241351500</v>
      </c>
      <c r="C682" s="274" t="s">
        <v>711</v>
      </c>
      <c r="D682" s="569">
        <v>4617.03</v>
      </c>
      <c r="E682" s="662"/>
    </row>
    <row r="683" spans="2:5">
      <c r="B683" s="470">
        <v>1241351500</v>
      </c>
      <c r="C683" s="274" t="s">
        <v>711</v>
      </c>
      <c r="D683" s="569">
        <v>4617.03</v>
      </c>
      <c r="E683" s="662"/>
    </row>
    <row r="684" spans="2:5">
      <c r="B684" s="470">
        <v>1241351500</v>
      </c>
      <c r="C684" s="274" t="s">
        <v>711</v>
      </c>
      <c r="D684" s="569">
        <v>4617.03</v>
      </c>
      <c r="E684" s="662"/>
    </row>
    <row r="685" spans="2:5">
      <c r="B685" s="470">
        <v>1241351500</v>
      </c>
      <c r="C685" s="274" t="s">
        <v>711</v>
      </c>
      <c r="D685" s="569">
        <v>4617.03</v>
      </c>
      <c r="E685" s="662"/>
    </row>
    <row r="686" spans="2:5">
      <c r="B686" s="470">
        <v>1241351500</v>
      </c>
      <c r="C686" s="274" t="s">
        <v>711</v>
      </c>
      <c r="D686" s="569">
        <v>4617.03</v>
      </c>
      <c r="E686" s="662"/>
    </row>
    <row r="687" spans="2:5">
      <c r="B687" s="470">
        <v>1241351500</v>
      </c>
      <c r="C687" s="274" t="s">
        <v>711</v>
      </c>
      <c r="D687" s="569">
        <v>4617.03</v>
      </c>
      <c r="E687" s="662"/>
    </row>
    <row r="688" spans="2:5">
      <c r="B688" s="470">
        <v>1241351500</v>
      </c>
      <c r="C688" s="274" t="s">
        <v>711</v>
      </c>
      <c r="D688" s="569">
        <v>4617.03</v>
      </c>
      <c r="E688" s="662"/>
    </row>
    <row r="689" spans="2:5">
      <c r="B689" s="470">
        <v>1241351500</v>
      </c>
      <c r="C689" s="274" t="s">
        <v>711</v>
      </c>
      <c r="D689" s="569">
        <v>4617.03</v>
      </c>
      <c r="E689" s="662"/>
    </row>
    <row r="690" spans="2:5">
      <c r="B690" s="470">
        <v>1241351500</v>
      </c>
      <c r="C690" s="274" t="s">
        <v>711</v>
      </c>
      <c r="D690" s="569">
        <v>4617.03</v>
      </c>
      <c r="E690" s="662"/>
    </row>
    <row r="691" spans="2:5">
      <c r="B691" s="470">
        <v>1241351500</v>
      </c>
      <c r="C691" s="274" t="s">
        <v>711</v>
      </c>
      <c r="D691" s="569">
        <v>4617.03</v>
      </c>
      <c r="E691" s="662"/>
    </row>
    <row r="692" spans="2:5">
      <c r="B692" s="470">
        <v>1241351500</v>
      </c>
      <c r="C692" s="274" t="s">
        <v>716</v>
      </c>
      <c r="D692" s="569">
        <v>1192.05</v>
      </c>
      <c r="E692" s="662"/>
    </row>
    <row r="693" spans="2:5">
      <c r="B693" s="470">
        <v>1241151100</v>
      </c>
      <c r="C693" s="274" t="s">
        <v>698</v>
      </c>
      <c r="D693" s="569">
        <v>966.32</v>
      </c>
      <c r="E693" s="662"/>
    </row>
    <row r="694" spans="2:5">
      <c r="B694" s="470">
        <v>1241151100</v>
      </c>
      <c r="C694" s="274" t="s">
        <v>698</v>
      </c>
      <c r="D694" s="569">
        <v>966.32</v>
      </c>
      <c r="E694" s="662"/>
    </row>
    <row r="695" spans="2:5">
      <c r="B695" s="470">
        <v>1241151100</v>
      </c>
      <c r="C695" s="274" t="s">
        <v>698</v>
      </c>
      <c r="D695" s="569">
        <v>966.32</v>
      </c>
      <c r="E695" s="662"/>
    </row>
    <row r="696" spans="2:5">
      <c r="B696" s="470">
        <v>1241151100</v>
      </c>
      <c r="C696" s="274" t="s">
        <v>698</v>
      </c>
      <c r="D696" s="569">
        <v>966.32</v>
      </c>
      <c r="E696" s="662"/>
    </row>
    <row r="697" spans="2:5">
      <c r="B697" s="470">
        <v>1241151100</v>
      </c>
      <c r="C697" s="274" t="s">
        <v>698</v>
      </c>
      <c r="D697" s="569">
        <v>966.32</v>
      </c>
      <c r="E697" s="662"/>
    </row>
    <row r="698" spans="2:5">
      <c r="B698" s="470">
        <v>1241151100</v>
      </c>
      <c r="C698" s="274" t="s">
        <v>698</v>
      </c>
      <c r="D698" s="569">
        <v>966.32</v>
      </c>
      <c r="E698" s="662"/>
    </row>
    <row r="699" spans="2:5">
      <c r="B699" s="470">
        <v>1241151100</v>
      </c>
      <c r="C699" s="274" t="s">
        <v>698</v>
      </c>
      <c r="D699" s="569">
        <v>966.32</v>
      </c>
      <c r="E699" s="662"/>
    </row>
    <row r="700" spans="2:5">
      <c r="B700" s="470">
        <v>1241151100</v>
      </c>
      <c r="C700" s="274" t="s">
        <v>698</v>
      </c>
      <c r="D700" s="569">
        <v>966.32</v>
      </c>
      <c r="E700" s="662"/>
    </row>
    <row r="701" spans="2:5">
      <c r="B701" s="470">
        <v>1241151100</v>
      </c>
      <c r="C701" s="274" t="s">
        <v>698</v>
      </c>
      <c r="D701" s="569">
        <v>966.32</v>
      </c>
      <c r="E701" s="662"/>
    </row>
    <row r="702" spans="2:5">
      <c r="B702" s="470">
        <v>1241151100</v>
      </c>
      <c r="C702" s="274" t="s">
        <v>698</v>
      </c>
      <c r="D702" s="569">
        <v>966.32</v>
      </c>
      <c r="E702" s="662"/>
    </row>
    <row r="703" spans="2:5">
      <c r="B703" s="470">
        <v>1241151100</v>
      </c>
      <c r="C703" s="274" t="s">
        <v>698</v>
      </c>
      <c r="D703" s="569">
        <v>966.32</v>
      </c>
      <c r="E703" s="662"/>
    </row>
    <row r="704" spans="2:5">
      <c r="B704" s="470">
        <v>1241151100</v>
      </c>
      <c r="C704" s="274" t="s">
        <v>698</v>
      </c>
      <c r="D704" s="569">
        <v>966.32</v>
      </c>
      <c r="E704" s="662"/>
    </row>
    <row r="705" spans="2:5">
      <c r="B705" s="470">
        <v>1241151100</v>
      </c>
      <c r="C705" s="274" t="s">
        <v>698</v>
      </c>
      <c r="D705" s="569">
        <v>966.32</v>
      </c>
      <c r="E705" s="662"/>
    </row>
    <row r="706" spans="2:5">
      <c r="B706" s="470">
        <v>1241151100</v>
      </c>
      <c r="C706" s="274" t="s">
        <v>698</v>
      </c>
      <c r="D706" s="569">
        <v>966.32</v>
      </c>
      <c r="E706" s="662"/>
    </row>
    <row r="707" spans="2:5">
      <c r="B707" s="470">
        <v>1241151100</v>
      </c>
      <c r="C707" s="274" t="s">
        <v>698</v>
      </c>
      <c r="D707" s="569">
        <v>966.32</v>
      </c>
      <c r="E707" s="662"/>
    </row>
    <row r="708" spans="2:5">
      <c r="B708" s="470">
        <v>1241151100</v>
      </c>
      <c r="C708" s="274" t="s">
        <v>698</v>
      </c>
      <c r="D708" s="569">
        <v>966.32</v>
      </c>
      <c r="E708" s="662"/>
    </row>
    <row r="709" spans="2:5">
      <c r="B709" s="470">
        <v>1241151100</v>
      </c>
      <c r="C709" s="274" t="s">
        <v>698</v>
      </c>
      <c r="D709" s="569">
        <v>966.32</v>
      </c>
      <c r="E709" s="662"/>
    </row>
    <row r="710" spans="2:5">
      <c r="B710" s="470">
        <v>1241151100</v>
      </c>
      <c r="C710" s="274" t="s">
        <v>698</v>
      </c>
      <c r="D710" s="569">
        <v>966.32</v>
      </c>
      <c r="E710" s="662"/>
    </row>
    <row r="711" spans="2:5">
      <c r="B711" s="470">
        <v>1241151100</v>
      </c>
      <c r="C711" s="274" t="s">
        <v>698</v>
      </c>
      <c r="D711" s="569">
        <v>966.32</v>
      </c>
      <c r="E711" s="662"/>
    </row>
    <row r="712" spans="2:5">
      <c r="B712" s="470">
        <v>1241151100</v>
      </c>
      <c r="C712" s="274" t="s">
        <v>698</v>
      </c>
      <c r="D712" s="569">
        <v>966.32</v>
      </c>
      <c r="E712" s="662"/>
    </row>
    <row r="713" spans="2:5">
      <c r="B713" s="470">
        <v>1241151100</v>
      </c>
      <c r="C713" s="274" t="s">
        <v>689</v>
      </c>
      <c r="D713" s="569">
        <v>395.85</v>
      </c>
      <c r="E713" s="662"/>
    </row>
    <row r="714" spans="2:5">
      <c r="B714" s="470">
        <v>1241151100</v>
      </c>
      <c r="C714" s="274" t="s">
        <v>689</v>
      </c>
      <c r="D714" s="569">
        <v>395.85</v>
      </c>
      <c r="E714" s="662"/>
    </row>
    <row r="715" spans="2:5">
      <c r="B715" s="470">
        <v>1241151100</v>
      </c>
      <c r="C715" s="274" t="s">
        <v>689</v>
      </c>
      <c r="D715" s="569">
        <v>395.85</v>
      </c>
      <c r="E715" s="662"/>
    </row>
    <row r="716" spans="2:5">
      <c r="B716" s="470">
        <v>1241151100</v>
      </c>
      <c r="C716" s="274" t="s">
        <v>689</v>
      </c>
      <c r="D716" s="569">
        <v>395.85</v>
      </c>
      <c r="E716" s="662"/>
    </row>
    <row r="717" spans="2:5">
      <c r="B717" s="470">
        <v>1241151100</v>
      </c>
      <c r="C717" s="274" t="s">
        <v>689</v>
      </c>
      <c r="D717" s="569">
        <v>395.85</v>
      </c>
      <c r="E717" s="662"/>
    </row>
    <row r="718" spans="2:5">
      <c r="B718" s="470">
        <v>1241151100</v>
      </c>
      <c r="C718" s="274" t="s">
        <v>689</v>
      </c>
      <c r="D718" s="569">
        <v>395.85</v>
      </c>
      <c r="E718" s="662"/>
    </row>
    <row r="719" spans="2:5">
      <c r="B719" s="470">
        <v>1241151100</v>
      </c>
      <c r="C719" s="274" t="s">
        <v>689</v>
      </c>
      <c r="D719" s="569">
        <v>395.85</v>
      </c>
      <c r="E719" s="662"/>
    </row>
    <row r="720" spans="2:5">
      <c r="B720" s="470">
        <v>1241151100</v>
      </c>
      <c r="C720" s="274" t="s">
        <v>689</v>
      </c>
      <c r="D720" s="569">
        <v>395.85</v>
      </c>
      <c r="E720" s="662"/>
    </row>
    <row r="721" spans="2:5">
      <c r="B721" s="470">
        <v>1241151100</v>
      </c>
      <c r="C721" s="274" t="s">
        <v>689</v>
      </c>
      <c r="D721" s="569">
        <v>395.85</v>
      </c>
      <c r="E721" s="662"/>
    </row>
    <row r="722" spans="2:5">
      <c r="B722" s="470">
        <v>1241151100</v>
      </c>
      <c r="C722" s="274" t="s">
        <v>689</v>
      </c>
      <c r="D722" s="569">
        <v>395.85</v>
      </c>
      <c r="E722" s="662"/>
    </row>
    <row r="723" spans="2:5">
      <c r="B723" s="470">
        <v>1241151100</v>
      </c>
      <c r="C723" s="274" t="s">
        <v>689</v>
      </c>
      <c r="D723" s="569">
        <v>395.85</v>
      </c>
      <c r="E723" s="662"/>
    </row>
    <row r="724" spans="2:5">
      <c r="B724" s="470">
        <v>1241151100</v>
      </c>
      <c r="C724" s="274" t="s">
        <v>689</v>
      </c>
      <c r="D724" s="569">
        <v>395.85</v>
      </c>
      <c r="E724" s="662"/>
    </row>
    <row r="725" spans="2:5">
      <c r="B725" s="470">
        <v>1241151100</v>
      </c>
      <c r="C725" s="274" t="s">
        <v>689</v>
      </c>
      <c r="D725" s="569">
        <v>395.85</v>
      </c>
      <c r="E725" s="662"/>
    </row>
    <row r="726" spans="2:5">
      <c r="B726" s="470">
        <v>1241151100</v>
      </c>
      <c r="C726" s="274" t="s">
        <v>689</v>
      </c>
      <c r="D726" s="569">
        <v>395.85</v>
      </c>
      <c r="E726" s="662"/>
    </row>
    <row r="727" spans="2:5">
      <c r="B727" s="470">
        <v>1241151100</v>
      </c>
      <c r="C727" s="274" t="s">
        <v>689</v>
      </c>
      <c r="D727" s="569">
        <v>395.85</v>
      </c>
      <c r="E727" s="662"/>
    </row>
    <row r="728" spans="2:5">
      <c r="B728" s="470">
        <v>1241151100</v>
      </c>
      <c r="C728" s="274" t="s">
        <v>689</v>
      </c>
      <c r="D728" s="569">
        <v>395.85</v>
      </c>
      <c r="E728" s="662"/>
    </row>
    <row r="729" spans="2:5">
      <c r="B729" s="470">
        <v>1241151100</v>
      </c>
      <c r="C729" s="274" t="s">
        <v>689</v>
      </c>
      <c r="D729" s="569">
        <v>395.85</v>
      </c>
      <c r="E729" s="662"/>
    </row>
    <row r="730" spans="2:5">
      <c r="B730" s="470">
        <v>1241151100</v>
      </c>
      <c r="C730" s="274" t="s">
        <v>689</v>
      </c>
      <c r="D730" s="569">
        <v>395.85</v>
      </c>
      <c r="E730" s="662"/>
    </row>
    <row r="731" spans="2:5">
      <c r="B731" s="470">
        <v>1241151100</v>
      </c>
      <c r="C731" s="274" t="s">
        <v>689</v>
      </c>
      <c r="D731" s="569">
        <v>395.85</v>
      </c>
      <c r="E731" s="662"/>
    </row>
    <row r="732" spans="2:5">
      <c r="B732" s="470">
        <v>1241151100</v>
      </c>
      <c r="C732" s="274" t="s">
        <v>689</v>
      </c>
      <c r="D732" s="569">
        <v>395.85</v>
      </c>
      <c r="E732" s="662"/>
    </row>
    <row r="733" spans="2:5">
      <c r="B733" s="470">
        <v>1241151100</v>
      </c>
      <c r="C733" s="274" t="s">
        <v>689</v>
      </c>
      <c r="D733" s="569">
        <v>395.85</v>
      </c>
      <c r="E733" s="662"/>
    </row>
    <row r="734" spans="2:5">
      <c r="B734" s="470">
        <v>1241151100</v>
      </c>
      <c r="C734" s="274" t="s">
        <v>689</v>
      </c>
      <c r="D734" s="569">
        <v>395.85</v>
      </c>
      <c r="E734" s="662"/>
    </row>
    <row r="735" spans="2:5">
      <c r="B735" s="470">
        <v>1241151100</v>
      </c>
      <c r="C735" s="274" t="s">
        <v>689</v>
      </c>
      <c r="D735" s="569">
        <v>395.85</v>
      </c>
      <c r="E735" s="662"/>
    </row>
    <row r="736" spans="2:5">
      <c r="B736" s="470">
        <v>1241151100</v>
      </c>
      <c r="C736" s="274" t="s">
        <v>689</v>
      </c>
      <c r="D736" s="569">
        <v>395.85</v>
      </c>
      <c r="E736" s="662"/>
    </row>
    <row r="737" spans="2:5">
      <c r="B737" s="470">
        <v>1241151100</v>
      </c>
      <c r="C737" s="274" t="s">
        <v>689</v>
      </c>
      <c r="D737" s="569">
        <v>395.85</v>
      </c>
      <c r="E737" s="662"/>
    </row>
    <row r="738" spans="2:5">
      <c r="B738" s="470">
        <v>1241151100</v>
      </c>
      <c r="C738" s="274" t="s">
        <v>689</v>
      </c>
      <c r="D738" s="569">
        <v>395.85</v>
      </c>
      <c r="E738" s="662"/>
    </row>
    <row r="739" spans="2:5">
      <c r="B739" s="470">
        <v>1241151100</v>
      </c>
      <c r="C739" s="274" t="s">
        <v>689</v>
      </c>
      <c r="D739" s="569">
        <v>395.85</v>
      </c>
      <c r="E739" s="662"/>
    </row>
    <row r="740" spans="2:5">
      <c r="B740" s="470">
        <v>1241151100</v>
      </c>
      <c r="C740" s="274" t="s">
        <v>689</v>
      </c>
      <c r="D740" s="569">
        <v>395.85</v>
      </c>
      <c r="E740" s="662"/>
    </row>
    <row r="741" spans="2:5">
      <c r="B741" s="470">
        <v>1241151100</v>
      </c>
      <c r="C741" s="274" t="s">
        <v>689</v>
      </c>
      <c r="D741" s="569">
        <v>395.85</v>
      </c>
      <c r="E741" s="662"/>
    </row>
    <row r="742" spans="2:5">
      <c r="B742" s="470">
        <v>1241151100</v>
      </c>
      <c r="C742" s="274" t="s">
        <v>689</v>
      </c>
      <c r="D742" s="569">
        <v>395.85</v>
      </c>
      <c r="E742" s="662"/>
    </row>
    <row r="743" spans="2:5">
      <c r="B743" s="470">
        <v>1241151100</v>
      </c>
      <c r="C743" s="274" t="s">
        <v>689</v>
      </c>
      <c r="D743" s="569">
        <v>395.85</v>
      </c>
      <c r="E743" s="662"/>
    </row>
    <row r="744" spans="2:5">
      <c r="B744" s="470">
        <v>1241151100</v>
      </c>
      <c r="C744" s="274" t="s">
        <v>689</v>
      </c>
      <c r="D744" s="569">
        <v>395.85</v>
      </c>
      <c r="E744" s="662"/>
    </row>
    <row r="745" spans="2:5">
      <c r="B745" s="470">
        <v>1241151100</v>
      </c>
      <c r="C745" s="274" t="s">
        <v>689</v>
      </c>
      <c r="D745" s="569">
        <v>395.85</v>
      </c>
      <c r="E745" s="662"/>
    </row>
    <row r="746" spans="2:5">
      <c r="B746" s="470">
        <v>1241151100</v>
      </c>
      <c r="C746" s="274" t="s">
        <v>689</v>
      </c>
      <c r="D746" s="569">
        <v>395.85</v>
      </c>
      <c r="E746" s="662"/>
    </row>
    <row r="747" spans="2:5">
      <c r="B747" s="470">
        <v>1241151100</v>
      </c>
      <c r="C747" s="274" t="s">
        <v>689</v>
      </c>
      <c r="D747" s="569">
        <v>395.85</v>
      </c>
      <c r="E747" s="662"/>
    </row>
    <row r="748" spans="2:5">
      <c r="B748" s="470">
        <v>1241151100</v>
      </c>
      <c r="C748" s="274" t="s">
        <v>689</v>
      </c>
      <c r="D748" s="569">
        <v>395.85</v>
      </c>
      <c r="E748" s="662"/>
    </row>
    <row r="749" spans="2:5">
      <c r="B749" s="470">
        <v>1241151100</v>
      </c>
      <c r="C749" s="274" t="s">
        <v>689</v>
      </c>
      <c r="D749" s="569">
        <v>395.85</v>
      </c>
      <c r="E749" s="662"/>
    </row>
    <row r="750" spans="2:5">
      <c r="B750" s="470">
        <v>1241151100</v>
      </c>
      <c r="C750" s="274" t="s">
        <v>689</v>
      </c>
      <c r="D750" s="569">
        <v>395.85</v>
      </c>
      <c r="E750" s="662"/>
    </row>
    <row r="751" spans="2:5">
      <c r="B751" s="470">
        <v>1241151100</v>
      </c>
      <c r="C751" s="274" t="s">
        <v>689</v>
      </c>
      <c r="D751" s="569">
        <v>395.85</v>
      </c>
      <c r="E751" s="662"/>
    </row>
    <row r="752" spans="2:5">
      <c r="B752" s="470">
        <v>1241151100</v>
      </c>
      <c r="C752" s="274" t="s">
        <v>689</v>
      </c>
      <c r="D752" s="569">
        <v>395.85</v>
      </c>
      <c r="E752" s="662"/>
    </row>
    <row r="753" spans="2:5">
      <c r="B753" s="470">
        <v>1241151100</v>
      </c>
      <c r="C753" s="274" t="s">
        <v>689</v>
      </c>
      <c r="D753" s="569">
        <v>395.85</v>
      </c>
      <c r="E753" s="662"/>
    </row>
    <row r="754" spans="2:5">
      <c r="B754" s="470">
        <v>1241151100</v>
      </c>
      <c r="C754" s="274" t="s">
        <v>689</v>
      </c>
      <c r="D754" s="569">
        <v>395.85</v>
      </c>
      <c r="E754" s="662"/>
    </row>
    <row r="755" spans="2:5">
      <c r="B755" s="470">
        <v>1241151100</v>
      </c>
      <c r="C755" s="274" t="s">
        <v>689</v>
      </c>
      <c r="D755" s="569">
        <v>395.85</v>
      </c>
      <c r="E755" s="662"/>
    </row>
    <row r="756" spans="2:5">
      <c r="B756" s="470">
        <v>1241151100</v>
      </c>
      <c r="C756" s="274" t="s">
        <v>689</v>
      </c>
      <c r="D756" s="569">
        <v>395.85</v>
      </c>
      <c r="E756" s="662"/>
    </row>
    <row r="757" spans="2:5">
      <c r="B757" s="470">
        <v>1241151100</v>
      </c>
      <c r="C757" s="274" t="s">
        <v>689</v>
      </c>
      <c r="D757" s="569">
        <v>395.85</v>
      </c>
      <c r="E757" s="662"/>
    </row>
    <row r="758" spans="2:5">
      <c r="B758" s="470">
        <v>1241151100</v>
      </c>
      <c r="C758" s="274" t="s">
        <v>689</v>
      </c>
      <c r="D758" s="569">
        <v>395.85</v>
      </c>
      <c r="E758" s="662"/>
    </row>
    <row r="759" spans="2:5">
      <c r="B759" s="470">
        <v>1241151100</v>
      </c>
      <c r="C759" s="274" t="s">
        <v>689</v>
      </c>
      <c r="D759" s="569">
        <v>395.85</v>
      </c>
      <c r="E759" s="662"/>
    </row>
    <row r="760" spans="2:5">
      <c r="B760" s="470">
        <v>1241151100</v>
      </c>
      <c r="C760" s="274" t="s">
        <v>689</v>
      </c>
      <c r="D760" s="569">
        <v>395.85</v>
      </c>
      <c r="E760" s="662"/>
    </row>
    <row r="761" spans="2:5">
      <c r="B761" s="470">
        <v>1241151100</v>
      </c>
      <c r="C761" s="274" t="s">
        <v>689</v>
      </c>
      <c r="D761" s="569">
        <v>395.85</v>
      </c>
      <c r="E761" s="662"/>
    </row>
    <row r="762" spans="2:5">
      <c r="B762" s="470">
        <v>1241151100</v>
      </c>
      <c r="C762" s="274" t="s">
        <v>689</v>
      </c>
      <c r="D762" s="569">
        <v>395.85</v>
      </c>
      <c r="E762" s="662"/>
    </row>
    <row r="763" spans="2:5">
      <c r="B763" s="470">
        <v>1241151100</v>
      </c>
      <c r="C763" s="274" t="s">
        <v>689</v>
      </c>
      <c r="D763" s="569">
        <v>395.85</v>
      </c>
      <c r="E763" s="662"/>
    </row>
    <row r="764" spans="2:5">
      <c r="B764" s="470">
        <v>1241151100</v>
      </c>
      <c r="C764" s="274" t="s">
        <v>689</v>
      </c>
      <c r="D764" s="569">
        <v>395.85</v>
      </c>
      <c r="E764" s="662"/>
    </row>
    <row r="765" spans="2:5">
      <c r="B765" s="470">
        <v>1241151100</v>
      </c>
      <c r="C765" s="274" t="s">
        <v>689</v>
      </c>
      <c r="D765" s="569">
        <v>395.85</v>
      </c>
      <c r="E765" s="662"/>
    </row>
    <row r="766" spans="2:5">
      <c r="B766" s="470">
        <v>1241151100</v>
      </c>
      <c r="C766" s="274" t="s">
        <v>689</v>
      </c>
      <c r="D766" s="569">
        <v>395.85</v>
      </c>
      <c r="E766" s="662"/>
    </row>
    <row r="767" spans="2:5">
      <c r="B767" s="470">
        <v>1241151100</v>
      </c>
      <c r="C767" s="274" t="s">
        <v>689</v>
      </c>
      <c r="D767" s="569">
        <v>395.85</v>
      </c>
      <c r="E767" s="662"/>
    </row>
    <row r="768" spans="2:5">
      <c r="B768" s="470">
        <v>1241151100</v>
      </c>
      <c r="C768" s="274" t="s">
        <v>689</v>
      </c>
      <c r="D768" s="569">
        <v>395.85</v>
      </c>
      <c r="E768" s="662"/>
    </row>
    <row r="769" spans="2:5">
      <c r="B769" s="470">
        <v>1241151100</v>
      </c>
      <c r="C769" s="274" t="s">
        <v>689</v>
      </c>
      <c r="D769" s="569">
        <v>395.85</v>
      </c>
      <c r="E769" s="662"/>
    </row>
    <row r="770" spans="2:5">
      <c r="B770" s="470">
        <v>1241151100</v>
      </c>
      <c r="C770" s="274" t="s">
        <v>689</v>
      </c>
      <c r="D770" s="569">
        <v>395.85</v>
      </c>
      <c r="E770" s="662"/>
    </row>
    <row r="771" spans="2:5">
      <c r="B771" s="470">
        <v>1241151100</v>
      </c>
      <c r="C771" s="274" t="s">
        <v>689</v>
      </c>
      <c r="D771" s="569">
        <v>395.85</v>
      </c>
      <c r="E771" s="662"/>
    </row>
    <row r="772" spans="2:5">
      <c r="B772" s="470">
        <v>1241151100</v>
      </c>
      <c r="C772" s="274" t="s">
        <v>689</v>
      </c>
      <c r="D772" s="569">
        <v>395.85</v>
      </c>
      <c r="E772" s="662"/>
    </row>
    <row r="773" spans="2:5">
      <c r="B773" s="470">
        <v>1241151100</v>
      </c>
      <c r="C773" s="274" t="s">
        <v>689</v>
      </c>
      <c r="D773" s="569">
        <v>395.85</v>
      </c>
      <c r="E773" s="662"/>
    </row>
    <row r="774" spans="2:5">
      <c r="B774" s="470">
        <v>1241151100</v>
      </c>
      <c r="C774" s="274" t="s">
        <v>689</v>
      </c>
      <c r="D774" s="569">
        <v>395.85</v>
      </c>
      <c r="E774" s="662"/>
    </row>
    <row r="775" spans="2:5">
      <c r="B775" s="470">
        <v>1241151100</v>
      </c>
      <c r="C775" s="274" t="s">
        <v>689</v>
      </c>
      <c r="D775" s="569">
        <v>395.85</v>
      </c>
      <c r="E775" s="662"/>
    </row>
    <row r="776" spans="2:5">
      <c r="B776" s="470">
        <v>1241151100</v>
      </c>
      <c r="C776" s="274" t="s">
        <v>689</v>
      </c>
      <c r="D776" s="569">
        <v>395.85</v>
      </c>
      <c r="E776" s="662"/>
    </row>
    <row r="777" spans="2:5">
      <c r="B777" s="470">
        <v>1241151100</v>
      </c>
      <c r="C777" s="274" t="s">
        <v>689</v>
      </c>
      <c r="D777" s="569">
        <v>395.85</v>
      </c>
      <c r="E777" s="662"/>
    </row>
    <row r="778" spans="2:5">
      <c r="B778" s="470">
        <v>1241151100</v>
      </c>
      <c r="C778" s="274" t="s">
        <v>689</v>
      </c>
      <c r="D778" s="569">
        <v>395.85</v>
      </c>
      <c r="E778" s="662"/>
    </row>
    <row r="779" spans="2:5">
      <c r="B779" s="470">
        <v>1241151100</v>
      </c>
      <c r="C779" s="274" t="s">
        <v>689</v>
      </c>
      <c r="D779" s="569">
        <v>395.85</v>
      </c>
      <c r="E779" s="662"/>
    </row>
    <row r="780" spans="2:5">
      <c r="B780" s="470">
        <v>1241151100</v>
      </c>
      <c r="C780" s="274" t="s">
        <v>689</v>
      </c>
      <c r="D780" s="569">
        <v>395.85</v>
      </c>
      <c r="E780" s="662"/>
    </row>
    <row r="781" spans="2:5">
      <c r="B781" s="470">
        <v>1241151100</v>
      </c>
      <c r="C781" s="274" t="s">
        <v>689</v>
      </c>
      <c r="D781" s="569">
        <v>395.85</v>
      </c>
      <c r="E781" s="662"/>
    </row>
    <row r="782" spans="2:5">
      <c r="B782" s="470">
        <v>1241151100</v>
      </c>
      <c r="C782" s="274" t="s">
        <v>689</v>
      </c>
      <c r="D782" s="569">
        <v>395.85</v>
      </c>
      <c r="E782" s="662"/>
    </row>
    <row r="783" spans="2:5">
      <c r="B783" s="470">
        <v>1241151100</v>
      </c>
      <c r="C783" s="274" t="s">
        <v>689</v>
      </c>
      <c r="D783" s="569">
        <v>395.85</v>
      </c>
      <c r="E783" s="662"/>
    </row>
    <row r="784" spans="2:5">
      <c r="B784" s="470">
        <v>1241151100</v>
      </c>
      <c r="C784" s="274" t="s">
        <v>689</v>
      </c>
      <c r="D784" s="569">
        <v>395.85</v>
      </c>
      <c r="E784" s="662"/>
    </row>
    <row r="785" spans="2:5">
      <c r="B785" s="470">
        <v>1241151100</v>
      </c>
      <c r="C785" s="274" t="s">
        <v>689</v>
      </c>
      <c r="D785" s="569">
        <v>395.85</v>
      </c>
      <c r="E785" s="662"/>
    </row>
    <row r="786" spans="2:5">
      <c r="B786" s="470">
        <v>1241151100</v>
      </c>
      <c r="C786" s="274" t="s">
        <v>689</v>
      </c>
      <c r="D786" s="569">
        <v>395.85</v>
      </c>
      <c r="E786" s="662"/>
    </row>
    <row r="787" spans="2:5">
      <c r="B787" s="470">
        <v>1241151100</v>
      </c>
      <c r="C787" s="274" t="s">
        <v>689</v>
      </c>
      <c r="D787" s="569">
        <v>395.85</v>
      </c>
      <c r="E787" s="662"/>
    </row>
    <row r="788" spans="2:5">
      <c r="B788" s="470">
        <v>1241151100</v>
      </c>
      <c r="C788" s="274" t="s">
        <v>689</v>
      </c>
      <c r="D788" s="569">
        <v>395.85</v>
      </c>
      <c r="E788" s="662"/>
    </row>
    <row r="789" spans="2:5">
      <c r="B789" s="470">
        <v>1241151100</v>
      </c>
      <c r="C789" s="274" t="s">
        <v>689</v>
      </c>
      <c r="D789" s="569">
        <v>395.85</v>
      </c>
      <c r="E789" s="662"/>
    </row>
    <row r="790" spans="2:5">
      <c r="B790" s="470">
        <v>1241151100</v>
      </c>
      <c r="C790" s="274" t="s">
        <v>689</v>
      </c>
      <c r="D790" s="569">
        <v>395.85</v>
      </c>
      <c r="E790" s="662"/>
    </row>
    <row r="791" spans="2:5">
      <c r="B791" s="470">
        <v>1241151100</v>
      </c>
      <c r="C791" s="274" t="s">
        <v>689</v>
      </c>
      <c r="D791" s="569">
        <v>395.85</v>
      </c>
      <c r="E791" s="662"/>
    </row>
    <row r="792" spans="2:5">
      <c r="B792" s="470">
        <v>1241151100</v>
      </c>
      <c r="C792" s="274" t="s">
        <v>689</v>
      </c>
      <c r="D792" s="569">
        <v>395.85</v>
      </c>
      <c r="E792" s="662"/>
    </row>
    <row r="793" spans="2:5">
      <c r="B793" s="470">
        <v>1241151100</v>
      </c>
      <c r="C793" s="274" t="s">
        <v>689</v>
      </c>
      <c r="D793" s="569">
        <v>395.85</v>
      </c>
      <c r="E793" s="662"/>
    </row>
    <row r="794" spans="2:5">
      <c r="B794" s="470">
        <v>1241151100</v>
      </c>
      <c r="C794" s="274" t="s">
        <v>689</v>
      </c>
      <c r="D794" s="569">
        <v>395.85</v>
      </c>
      <c r="E794" s="662"/>
    </row>
    <row r="795" spans="2:5">
      <c r="B795" s="470">
        <v>1241151100</v>
      </c>
      <c r="C795" s="274" t="s">
        <v>689</v>
      </c>
      <c r="D795" s="569">
        <v>395.85</v>
      </c>
      <c r="E795" s="662"/>
    </row>
    <row r="796" spans="2:5">
      <c r="B796" s="470">
        <v>1241151100</v>
      </c>
      <c r="C796" s="274" t="s">
        <v>689</v>
      </c>
      <c r="D796" s="569">
        <v>395.85</v>
      </c>
      <c r="E796" s="662"/>
    </row>
    <row r="797" spans="2:5">
      <c r="B797" s="470">
        <v>1241151100</v>
      </c>
      <c r="C797" s="274" t="s">
        <v>689</v>
      </c>
      <c r="D797" s="569">
        <v>395.85</v>
      </c>
      <c r="E797" s="662"/>
    </row>
    <row r="798" spans="2:5">
      <c r="B798" s="470">
        <v>1241151100</v>
      </c>
      <c r="C798" s="274" t="s">
        <v>689</v>
      </c>
      <c r="D798" s="569">
        <v>395.85</v>
      </c>
      <c r="E798" s="662"/>
    </row>
    <row r="799" spans="2:5">
      <c r="B799" s="470">
        <v>1241151100</v>
      </c>
      <c r="C799" s="274" t="s">
        <v>689</v>
      </c>
      <c r="D799" s="569">
        <v>395.85</v>
      </c>
      <c r="E799" s="662"/>
    </row>
    <row r="800" spans="2:5">
      <c r="B800" s="470">
        <v>1241151100</v>
      </c>
      <c r="C800" s="274" t="s">
        <v>689</v>
      </c>
      <c r="D800" s="569">
        <v>395.85</v>
      </c>
      <c r="E800" s="662"/>
    </row>
    <row r="801" spans="2:5">
      <c r="B801" s="470">
        <v>1241151100</v>
      </c>
      <c r="C801" s="274" t="s">
        <v>689</v>
      </c>
      <c r="D801" s="569">
        <v>395.85</v>
      </c>
      <c r="E801" s="662"/>
    </row>
    <row r="802" spans="2:5">
      <c r="B802" s="470">
        <v>1241151100</v>
      </c>
      <c r="C802" s="274" t="s">
        <v>689</v>
      </c>
      <c r="D802" s="569">
        <v>395.85</v>
      </c>
      <c r="E802" s="662"/>
    </row>
    <row r="803" spans="2:5">
      <c r="B803" s="470">
        <v>1241151100</v>
      </c>
      <c r="C803" s="274" t="s">
        <v>689</v>
      </c>
      <c r="D803" s="569">
        <v>395.85</v>
      </c>
      <c r="E803" s="662"/>
    </row>
    <row r="804" spans="2:5">
      <c r="B804" s="470">
        <v>1241151100</v>
      </c>
      <c r="C804" s="274" t="s">
        <v>689</v>
      </c>
      <c r="D804" s="569">
        <v>395.85</v>
      </c>
      <c r="E804" s="662"/>
    </row>
    <row r="805" spans="2:5">
      <c r="B805" s="470">
        <v>1241151100</v>
      </c>
      <c r="C805" s="274" t="s">
        <v>689</v>
      </c>
      <c r="D805" s="569">
        <v>395.85</v>
      </c>
      <c r="E805" s="662"/>
    </row>
    <row r="806" spans="2:5">
      <c r="B806" s="470">
        <v>1241151100</v>
      </c>
      <c r="C806" s="274" t="s">
        <v>689</v>
      </c>
      <c r="D806" s="569">
        <v>395.85</v>
      </c>
      <c r="E806" s="662"/>
    </row>
    <row r="807" spans="2:5">
      <c r="B807" s="470">
        <v>1241151100</v>
      </c>
      <c r="C807" s="274" t="s">
        <v>689</v>
      </c>
      <c r="D807" s="569">
        <v>395.85</v>
      </c>
      <c r="E807" s="662"/>
    </row>
    <row r="808" spans="2:5">
      <c r="B808" s="470">
        <v>1241151100</v>
      </c>
      <c r="C808" s="274" t="s">
        <v>689</v>
      </c>
      <c r="D808" s="569">
        <v>395.85</v>
      </c>
      <c r="E808" s="662"/>
    </row>
    <row r="809" spans="2:5">
      <c r="B809" s="470">
        <v>1241151100</v>
      </c>
      <c r="C809" s="274" t="s">
        <v>689</v>
      </c>
      <c r="D809" s="569">
        <v>395.85</v>
      </c>
      <c r="E809" s="662"/>
    </row>
    <row r="810" spans="2:5">
      <c r="B810" s="470">
        <v>1241151100</v>
      </c>
      <c r="C810" s="274" t="s">
        <v>689</v>
      </c>
      <c r="D810" s="569">
        <v>395.85</v>
      </c>
      <c r="E810" s="662"/>
    </row>
    <row r="811" spans="2:5">
      <c r="B811" s="470">
        <v>1241151100</v>
      </c>
      <c r="C811" s="274" t="s">
        <v>689</v>
      </c>
      <c r="D811" s="569">
        <v>395.85</v>
      </c>
      <c r="E811" s="662"/>
    </row>
    <row r="812" spans="2:5">
      <c r="B812" s="470">
        <v>1241151100</v>
      </c>
      <c r="C812" s="274" t="s">
        <v>694</v>
      </c>
      <c r="D812" s="569">
        <v>302.61</v>
      </c>
      <c r="E812" s="662"/>
    </row>
    <row r="813" spans="2:5">
      <c r="B813" s="470">
        <v>1241151100</v>
      </c>
      <c r="C813" s="274" t="s">
        <v>694</v>
      </c>
      <c r="D813" s="569">
        <v>302.61</v>
      </c>
      <c r="E813" s="662"/>
    </row>
    <row r="814" spans="2:5">
      <c r="B814" s="470">
        <v>1241151100</v>
      </c>
      <c r="C814" s="274" t="s">
        <v>694</v>
      </c>
      <c r="D814" s="569">
        <v>302.61</v>
      </c>
      <c r="E814" s="662"/>
    </row>
    <row r="815" spans="2:5">
      <c r="B815" s="470">
        <v>1241151100</v>
      </c>
      <c r="C815" s="274" t="s">
        <v>694</v>
      </c>
      <c r="D815" s="569">
        <v>302.61</v>
      </c>
      <c r="E815" s="662"/>
    </row>
    <row r="816" spans="2:5">
      <c r="B816" s="470">
        <v>1241151100</v>
      </c>
      <c r="C816" s="274" t="s">
        <v>694</v>
      </c>
      <c r="D816" s="569">
        <v>302.61</v>
      </c>
      <c r="E816" s="662"/>
    </row>
    <row r="817" spans="2:5">
      <c r="B817" s="470">
        <v>1241151100</v>
      </c>
      <c r="C817" s="274" t="s">
        <v>694</v>
      </c>
      <c r="D817" s="569">
        <v>302.61</v>
      </c>
      <c r="E817" s="662"/>
    </row>
    <row r="818" spans="2:5">
      <c r="B818" s="470">
        <v>1241151100</v>
      </c>
      <c r="C818" s="274" t="s">
        <v>694</v>
      </c>
      <c r="D818" s="569">
        <v>302.61</v>
      </c>
      <c r="E818" s="662"/>
    </row>
    <row r="819" spans="2:5">
      <c r="B819" s="470">
        <v>1241151100</v>
      </c>
      <c r="C819" s="274" t="s">
        <v>694</v>
      </c>
      <c r="D819" s="569">
        <v>302.61</v>
      </c>
      <c r="E819" s="662"/>
    </row>
    <row r="820" spans="2:5">
      <c r="B820" s="470">
        <v>1241151100</v>
      </c>
      <c r="C820" s="274" t="s">
        <v>694</v>
      </c>
      <c r="D820" s="569">
        <v>302.61</v>
      </c>
      <c r="E820" s="662"/>
    </row>
    <row r="821" spans="2:5">
      <c r="B821" s="470">
        <v>1241151100</v>
      </c>
      <c r="C821" s="274" t="s">
        <v>694</v>
      </c>
      <c r="D821" s="569">
        <v>302.61</v>
      </c>
      <c r="E821" s="662"/>
    </row>
    <row r="822" spans="2:5">
      <c r="B822" s="470">
        <v>1241151100</v>
      </c>
      <c r="C822" s="274" t="s">
        <v>694</v>
      </c>
      <c r="D822" s="569">
        <v>302.61</v>
      </c>
      <c r="E822" s="662"/>
    </row>
    <row r="823" spans="2:5">
      <c r="B823" s="470">
        <v>1241151100</v>
      </c>
      <c r="C823" s="274" t="s">
        <v>694</v>
      </c>
      <c r="D823" s="569">
        <v>302.61</v>
      </c>
      <c r="E823" s="662"/>
    </row>
    <row r="824" spans="2:5">
      <c r="B824" s="470">
        <v>1241151100</v>
      </c>
      <c r="C824" s="274" t="s">
        <v>694</v>
      </c>
      <c r="D824" s="569">
        <v>302.61</v>
      </c>
      <c r="E824" s="662"/>
    </row>
    <row r="825" spans="2:5">
      <c r="B825" s="470">
        <v>1241151100</v>
      </c>
      <c r="C825" s="274" t="s">
        <v>694</v>
      </c>
      <c r="D825" s="569">
        <v>302.61</v>
      </c>
      <c r="E825" s="662"/>
    </row>
    <row r="826" spans="2:5">
      <c r="B826" s="470">
        <v>1241151100</v>
      </c>
      <c r="C826" s="274" t="s">
        <v>694</v>
      </c>
      <c r="D826" s="569">
        <v>302.61</v>
      </c>
      <c r="E826" s="662"/>
    </row>
    <row r="827" spans="2:5">
      <c r="B827" s="470">
        <v>1241151100</v>
      </c>
      <c r="C827" s="274" t="s">
        <v>694</v>
      </c>
      <c r="D827" s="569">
        <v>302.61</v>
      </c>
      <c r="E827" s="662"/>
    </row>
    <row r="828" spans="2:5">
      <c r="B828" s="470">
        <v>1241151100</v>
      </c>
      <c r="C828" s="274" t="s">
        <v>694</v>
      </c>
      <c r="D828" s="569">
        <v>302.61</v>
      </c>
      <c r="E828" s="662"/>
    </row>
    <row r="829" spans="2:5">
      <c r="B829" s="470">
        <v>1241151100</v>
      </c>
      <c r="C829" s="274" t="s">
        <v>694</v>
      </c>
      <c r="D829" s="569">
        <v>302.61</v>
      </c>
      <c r="E829" s="662"/>
    </row>
    <row r="830" spans="2:5">
      <c r="B830" s="470">
        <v>1241151100</v>
      </c>
      <c r="C830" s="274" t="s">
        <v>694</v>
      </c>
      <c r="D830" s="569">
        <v>302.61</v>
      </c>
      <c r="E830" s="662"/>
    </row>
    <row r="831" spans="2:5">
      <c r="B831" s="470">
        <v>1241151100</v>
      </c>
      <c r="C831" s="274" t="s">
        <v>694</v>
      </c>
      <c r="D831" s="569">
        <v>302.61</v>
      </c>
      <c r="E831" s="662"/>
    </row>
    <row r="832" spans="2:5">
      <c r="B832" s="470">
        <v>1241151100</v>
      </c>
      <c r="C832" s="274" t="s">
        <v>694</v>
      </c>
      <c r="D832" s="569">
        <v>302.61</v>
      </c>
      <c r="E832" s="662"/>
    </row>
    <row r="833" spans="2:5">
      <c r="B833" s="470">
        <v>1241151100</v>
      </c>
      <c r="C833" s="274" t="s">
        <v>694</v>
      </c>
      <c r="D833" s="569">
        <v>302.61</v>
      </c>
      <c r="E833" s="662"/>
    </row>
    <row r="834" spans="2:5">
      <c r="B834" s="470">
        <v>1241151100</v>
      </c>
      <c r="C834" s="274" t="s">
        <v>694</v>
      </c>
      <c r="D834" s="569">
        <v>302.61</v>
      </c>
      <c r="E834" s="662"/>
    </row>
    <row r="835" spans="2:5">
      <c r="B835" s="470">
        <v>1241151100</v>
      </c>
      <c r="C835" s="274" t="s">
        <v>694</v>
      </c>
      <c r="D835" s="569">
        <v>302.61</v>
      </c>
      <c r="E835" s="662"/>
    </row>
    <row r="836" spans="2:5">
      <c r="B836" s="470">
        <v>1241151100</v>
      </c>
      <c r="C836" s="274" t="s">
        <v>694</v>
      </c>
      <c r="D836" s="569">
        <v>302.61</v>
      </c>
      <c r="E836" s="662"/>
    </row>
    <row r="837" spans="2:5">
      <c r="B837" s="470">
        <v>1241151100</v>
      </c>
      <c r="C837" s="274" t="s">
        <v>694</v>
      </c>
      <c r="D837" s="569">
        <v>302.61</v>
      </c>
      <c r="E837" s="662"/>
    </row>
    <row r="838" spans="2:5">
      <c r="B838" s="470">
        <v>1241151100</v>
      </c>
      <c r="C838" s="274" t="s">
        <v>694</v>
      </c>
      <c r="D838" s="569">
        <v>302.61</v>
      </c>
      <c r="E838" s="662"/>
    </row>
    <row r="839" spans="2:5">
      <c r="B839" s="470">
        <v>1241151100</v>
      </c>
      <c r="C839" s="274" t="s">
        <v>694</v>
      </c>
      <c r="D839" s="569">
        <v>302.61</v>
      </c>
      <c r="E839" s="662"/>
    </row>
    <row r="840" spans="2:5">
      <c r="B840" s="470">
        <v>1241151100</v>
      </c>
      <c r="C840" s="274" t="s">
        <v>694</v>
      </c>
      <c r="D840" s="569">
        <v>302.61</v>
      </c>
      <c r="E840" s="662"/>
    </row>
    <row r="841" spans="2:5">
      <c r="B841" s="470">
        <v>1241151100</v>
      </c>
      <c r="C841" s="274" t="s">
        <v>694</v>
      </c>
      <c r="D841" s="569">
        <v>302.61</v>
      </c>
      <c r="E841" s="662"/>
    </row>
    <row r="842" spans="2:5">
      <c r="B842" s="470">
        <v>1241151100</v>
      </c>
      <c r="C842" s="274" t="s">
        <v>694</v>
      </c>
      <c r="D842" s="569">
        <v>302.61</v>
      </c>
      <c r="E842" s="662"/>
    </row>
    <row r="843" spans="2:5">
      <c r="B843" s="470">
        <v>1241151100</v>
      </c>
      <c r="C843" s="274" t="s">
        <v>694</v>
      </c>
      <c r="D843" s="569">
        <v>302.61</v>
      </c>
      <c r="E843" s="662"/>
    </row>
    <row r="844" spans="2:5">
      <c r="B844" s="470">
        <v>1241151100</v>
      </c>
      <c r="C844" s="274" t="s">
        <v>694</v>
      </c>
      <c r="D844" s="569">
        <v>302.61</v>
      </c>
      <c r="E844" s="662"/>
    </row>
    <row r="845" spans="2:5">
      <c r="B845" s="470">
        <v>1241151100</v>
      </c>
      <c r="C845" s="274" t="s">
        <v>694</v>
      </c>
      <c r="D845" s="569">
        <v>302.61</v>
      </c>
      <c r="E845" s="662"/>
    </row>
    <row r="846" spans="2:5">
      <c r="B846" s="470">
        <v>1241151100</v>
      </c>
      <c r="C846" s="274" t="s">
        <v>694</v>
      </c>
      <c r="D846" s="569">
        <v>302.61</v>
      </c>
      <c r="E846" s="662"/>
    </row>
    <row r="847" spans="2:5">
      <c r="B847" s="470">
        <v>1241151100</v>
      </c>
      <c r="C847" s="274" t="s">
        <v>694</v>
      </c>
      <c r="D847" s="569">
        <v>302.61</v>
      </c>
      <c r="E847" s="662"/>
    </row>
    <row r="848" spans="2:5">
      <c r="B848" s="470">
        <v>1241151100</v>
      </c>
      <c r="C848" s="274" t="s">
        <v>694</v>
      </c>
      <c r="D848" s="569">
        <v>302.61</v>
      </c>
      <c r="E848" s="662"/>
    </row>
    <row r="849" spans="2:5">
      <c r="B849" s="470">
        <v>1241151100</v>
      </c>
      <c r="C849" s="274" t="s">
        <v>694</v>
      </c>
      <c r="D849" s="569">
        <v>302.61</v>
      </c>
      <c r="E849" s="662"/>
    </row>
    <row r="850" spans="2:5">
      <c r="B850" s="470">
        <v>1241151100</v>
      </c>
      <c r="C850" s="274" t="s">
        <v>694</v>
      </c>
      <c r="D850" s="569">
        <v>302.61</v>
      </c>
      <c r="E850" s="662"/>
    </row>
    <row r="851" spans="2:5">
      <c r="B851" s="470">
        <v>1241151100</v>
      </c>
      <c r="C851" s="274" t="s">
        <v>694</v>
      </c>
      <c r="D851" s="569">
        <v>302.61</v>
      </c>
      <c r="E851" s="662"/>
    </row>
    <row r="852" spans="2:5">
      <c r="B852" s="470">
        <v>1241151100</v>
      </c>
      <c r="C852" s="274" t="s">
        <v>694</v>
      </c>
      <c r="D852" s="569">
        <v>302.61</v>
      </c>
      <c r="E852" s="662"/>
    </row>
    <row r="853" spans="2:5">
      <c r="B853" s="470">
        <v>1241151100</v>
      </c>
      <c r="C853" s="274" t="s">
        <v>694</v>
      </c>
      <c r="D853" s="569">
        <v>302.61</v>
      </c>
      <c r="E853" s="662"/>
    </row>
    <row r="854" spans="2:5">
      <c r="B854" s="470">
        <v>1241151100</v>
      </c>
      <c r="C854" s="274" t="s">
        <v>694</v>
      </c>
      <c r="D854" s="569">
        <v>302.61</v>
      </c>
      <c r="E854" s="662"/>
    </row>
    <row r="855" spans="2:5">
      <c r="B855" s="470">
        <v>1241151100</v>
      </c>
      <c r="C855" s="274" t="s">
        <v>694</v>
      </c>
      <c r="D855" s="569">
        <v>302.61</v>
      </c>
      <c r="E855" s="662"/>
    </row>
    <row r="856" spans="2:5">
      <c r="B856" s="470">
        <v>1241151100</v>
      </c>
      <c r="C856" s="274" t="s">
        <v>694</v>
      </c>
      <c r="D856" s="569">
        <v>302.61</v>
      </c>
      <c r="E856" s="662"/>
    </row>
    <row r="857" spans="2:5">
      <c r="B857" s="470">
        <v>1241151100</v>
      </c>
      <c r="C857" s="274" t="s">
        <v>694</v>
      </c>
      <c r="D857" s="569">
        <v>302.61</v>
      </c>
      <c r="E857" s="662"/>
    </row>
    <row r="858" spans="2:5">
      <c r="B858" s="470">
        <v>1241151100</v>
      </c>
      <c r="C858" s="274" t="s">
        <v>694</v>
      </c>
      <c r="D858" s="569">
        <v>302.61</v>
      </c>
      <c r="E858" s="662"/>
    </row>
    <row r="859" spans="2:5">
      <c r="B859" s="470">
        <v>1241151100</v>
      </c>
      <c r="C859" s="274" t="s">
        <v>694</v>
      </c>
      <c r="D859" s="569">
        <v>302.61</v>
      </c>
      <c r="E859" s="662"/>
    </row>
    <row r="860" spans="2:5">
      <c r="B860" s="470">
        <v>1241151100</v>
      </c>
      <c r="C860" s="274" t="s">
        <v>694</v>
      </c>
      <c r="D860" s="569">
        <v>302.61</v>
      </c>
      <c r="E860" s="662"/>
    </row>
    <row r="861" spans="2:5">
      <c r="B861" s="470">
        <v>1241151100</v>
      </c>
      <c r="C861" s="274" t="s">
        <v>694</v>
      </c>
      <c r="D861" s="569">
        <v>302.61</v>
      </c>
      <c r="E861" s="662"/>
    </row>
    <row r="862" spans="2:5">
      <c r="B862" s="470">
        <v>1241151100</v>
      </c>
      <c r="C862" s="274" t="s">
        <v>694</v>
      </c>
      <c r="D862" s="569">
        <v>302.61</v>
      </c>
      <c r="E862" s="662"/>
    </row>
    <row r="863" spans="2:5">
      <c r="B863" s="470">
        <v>1241151100</v>
      </c>
      <c r="C863" s="274" t="s">
        <v>694</v>
      </c>
      <c r="D863" s="569">
        <v>302.61</v>
      </c>
      <c r="E863" s="662"/>
    </row>
    <row r="864" spans="2:5">
      <c r="B864" s="470">
        <v>1241151100</v>
      </c>
      <c r="C864" s="274" t="s">
        <v>694</v>
      </c>
      <c r="D864" s="569">
        <v>302.61</v>
      </c>
      <c r="E864" s="662"/>
    </row>
    <row r="865" spans="2:5">
      <c r="B865" s="470">
        <v>1241151100</v>
      </c>
      <c r="C865" s="274" t="s">
        <v>694</v>
      </c>
      <c r="D865" s="569">
        <v>302.61</v>
      </c>
      <c r="E865" s="662"/>
    </row>
    <row r="866" spans="2:5">
      <c r="B866" s="470">
        <v>1241151100</v>
      </c>
      <c r="C866" s="274" t="s">
        <v>694</v>
      </c>
      <c r="D866" s="569">
        <v>302.61</v>
      </c>
      <c r="E866" s="662"/>
    </row>
    <row r="867" spans="2:5">
      <c r="B867" s="470">
        <v>1241151100</v>
      </c>
      <c r="C867" s="274" t="s">
        <v>694</v>
      </c>
      <c r="D867" s="569">
        <v>302.61</v>
      </c>
      <c r="E867" s="662"/>
    </row>
    <row r="868" spans="2:5">
      <c r="B868" s="470">
        <v>1241151100</v>
      </c>
      <c r="C868" s="274" t="s">
        <v>694</v>
      </c>
      <c r="D868" s="569">
        <v>302.61</v>
      </c>
      <c r="E868" s="662"/>
    </row>
    <row r="869" spans="2:5">
      <c r="B869" s="470">
        <v>1241151100</v>
      </c>
      <c r="C869" s="274" t="s">
        <v>694</v>
      </c>
      <c r="D869" s="569">
        <v>302.61</v>
      </c>
      <c r="E869" s="662"/>
    </row>
    <row r="870" spans="2:5">
      <c r="B870" s="470">
        <v>1241151100</v>
      </c>
      <c r="C870" s="274" t="s">
        <v>694</v>
      </c>
      <c r="D870" s="569">
        <v>302.61</v>
      </c>
      <c r="E870" s="662"/>
    </row>
    <row r="871" spans="2:5">
      <c r="B871" s="470">
        <v>1241151100</v>
      </c>
      <c r="C871" s="274" t="s">
        <v>694</v>
      </c>
      <c r="D871" s="569">
        <v>302.61</v>
      </c>
      <c r="E871" s="662"/>
    </row>
    <row r="872" spans="2:5">
      <c r="B872" s="470">
        <v>1241151100</v>
      </c>
      <c r="C872" s="274" t="s">
        <v>694</v>
      </c>
      <c r="D872" s="569">
        <v>302.61</v>
      </c>
      <c r="E872" s="662"/>
    </row>
    <row r="873" spans="2:5">
      <c r="B873" s="470">
        <v>1241151100</v>
      </c>
      <c r="C873" s="274" t="s">
        <v>694</v>
      </c>
      <c r="D873" s="569">
        <v>302.61</v>
      </c>
      <c r="E873" s="662"/>
    </row>
    <row r="874" spans="2:5">
      <c r="B874" s="470">
        <v>1241151100</v>
      </c>
      <c r="C874" s="274" t="s">
        <v>694</v>
      </c>
      <c r="D874" s="569">
        <v>302.61</v>
      </c>
      <c r="E874" s="662"/>
    </row>
    <row r="875" spans="2:5">
      <c r="B875" s="470">
        <v>1241151100</v>
      </c>
      <c r="C875" s="274" t="s">
        <v>694</v>
      </c>
      <c r="D875" s="569">
        <v>302.61</v>
      </c>
      <c r="E875" s="662"/>
    </row>
    <row r="876" spans="2:5">
      <c r="B876" s="470">
        <v>1241151100</v>
      </c>
      <c r="C876" s="274" t="s">
        <v>694</v>
      </c>
      <c r="D876" s="569">
        <v>302.61</v>
      </c>
      <c r="E876" s="662"/>
    </row>
    <row r="877" spans="2:5">
      <c r="B877" s="470">
        <v>1241151100</v>
      </c>
      <c r="C877" s="274" t="s">
        <v>694</v>
      </c>
      <c r="D877" s="569">
        <v>302.61</v>
      </c>
      <c r="E877" s="662"/>
    </row>
    <row r="878" spans="2:5">
      <c r="B878" s="470">
        <v>1241151100</v>
      </c>
      <c r="C878" s="274" t="s">
        <v>694</v>
      </c>
      <c r="D878" s="569">
        <v>302.61</v>
      </c>
      <c r="E878" s="662"/>
    </row>
    <row r="879" spans="2:5">
      <c r="B879" s="470">
        <v>1241151100</v>
      </c>
      <c r="C879" s="274" t="s">
        <v>694</v>
      </c>
      <c r="D879" s="569">
        <v>302.61</v>
      </c>
      <c r="E879" s="662"/>
    </row>
    <row r="880" spans="2:5">
      <c r="B880" s="470">
        <v>1241151100</v>
      </c>
      <c r="C880" s="274" t="s">
        <v>694</v>
      </c>
      <c r="D880" s="569">
        <v>302.61</v>
      </c>
      <c r="E880" s="662"/>
    </row>
    <row r="881" spans="2:5">
      <c r="B881" s="470">
        <v>1241151100</v>
      </c>
      <c r="C881" s="274" t="s">
        <v>694</v>
      </c>
      <c r="D881" s="569">
        <v>302.61</v>
      </c>
      <c r="E881" s="662"/>
    </row>
    <row r="882" spans="2:5">
      <c r="B882" s="470">
        <v>1241151100</v>
      </c>
      <c r="C882" s="274" t="s">
        <v>694</v>
      </c>
      <c r="D882" s="569">
        <v>302.61</v>
      </c>
      <c r="E882" s="662"/>
    </row>
    <row r="883" spans="2:5">
      <c r="B883" s="470">
        <v>1241151100</v>
      </c>
      <c r="C883" s="274" t="s">
        <v>694</v>
      </c>
      <c r="D883" s="569">
        <v>302.61</v>
      </c>
      <c r="E883" s="662"/>
    </row>
    <row r="884" spans="2:5">
      <c r="B884" s="470">
        <v>1241151100</v>
      </c>
      <c r="C884" s="274" t="s">
        <v>694</v>
      </c>
      <c r="D884" s="569">
        <v>302.61</v>
      </c>
      <c r="E884" s="662"/>
    </row>
    <row r="885" spans="2:5">
      <c r="B885" s="470">
        <v>1241151100</v>
      </c>
      <c r="C885" s="274" t="s">
        <v>694</v>
      </c>
      <c r="D885" s="569">
        <v>302.61</v>
      </c>
      <c r="E885" s="662"/>
    </row>
    <row r="886" spans="2:5">
      <c r="B886" s="470">
        <v>1241151100</v>
      </c>
      <c r="C886" s="274" t="s">
        <v>694</v>
      </c>
      <c r="D886" s="569">
        <v>302.61</v>
      </c>
      <c r="E886" s="662"/>
    </row>
    <row r="887" spans="2:5">
      <c r="B887" s="470">
        <v>1241151100</v>
      </c>
      <c r="C887" s="274" t="s">
        <v>694</v>
      </c>
      <c r="D887" s="569">
        <v>302.61</v>
      </c>
      <c r="E887" s="662"/>
    </row>
    <row r="888" spans="2:5">
      <c r="B888" s="470">
        <v>1241151100</v>
      </c>
      <c r="C888" s="274" t="s">
        <v>694</v>
      </c>
      <c r="D888" s="569">
        <v>302.61</v>
      </c>
      <c r="E888" s="662"/>
    </row>
    <row r="889" spans="2:5">
      <c r="B889" s="470">
        <v>1241151100</v>
      </c>
      <c r="C889" s="274" t="s">
        <v>694</v>
      </c>
      <c r="D889" s="569">
        <v>302.61</v>
      </c>
      <c r="E889" s="662"/>
    </row>
    <row r="890" spans="2:5">
      <c r="B890" s="470">
        <v>1241151100</v>
      </c>
      <c r="C890" s="274" t="s">
        <v>694</v>
      </c>
      <c r="D890" s="569">
        <v>302.61</v>
      </c>
      <c r="E890" s="662"/>
    </row>
    <row r="891" spans="2:5">
      <c r="B891" s="470">
        <v>1241151100</v>
      </c>
      <c r="C891" s="274" t="s">
        <v>694</v>
      </c>
      <c r="D891" s="569">
        <v>302.61</v>
      </c>
      <c r="E891" s="662"/>
    </row>
    <row r="892" spans="2:5">
      <c r="B892" s="470">
        <v>1241151100</v>
      </c>
      <c r="C892" s="274" t="s">
        <v>694</v>
      </c>
      <c r="D892" s="569">
        <v>302.61</v>
      </c>
      <c r="E892" s="662"/>
    </row>
    <row r="893" spans="2:5">
      <c r="B893" s="470">
        <v>1241151100</v>
      </c>
      <c r="C893" s="274" t="s">
        <v>694</v>
      </c>
      <c r="D893" s="569">
        <v>302.61</v>
      </c>
      <c r="E893" s="662"/>
    </row>
    <row r="894" spans="2:5">
      <c r="B894" s="470">
        <v>1241151100</v>
      </c>
      <c r="C894" s="274" t="s">
        <v>694</v>
      </c>
      <c r="D894" s="569">
        <v>302.61</v>
      </c>
      <c r="E894" s="662"/>
    </row>
    <row r="895" spans="2:5">
      <c r="B895" s="470">
        <v>1241151100</v>
      </c>
      <c r="C895" s="274" t="s">
        <v>694</v>
      </c>
      <c r="D895" s="569">
        <v>302.61</v>
      </c>
      <c r="E895" s="662"/>
    </row>
    <row r="896" spans="2:5">
      <c r="B896" s="470">
        <v>1241151100</v>
      </c>
      <c r="C896" s="274" t="s">
        <v>694</v>
      </c>
      <c r="D896" s="569">
        <v>302.61</v>
      </c>
      <c r="E896" s="662"/>
    </row>
    <row r="897" spans="2:5">
      <c r="B897" s="470">
        <v>1241151100</v>
      </c>
      <c r="C897" s="274" t="s">
        <v>694</v>
      </c>
      <c r="D897" s="569">
        <v>302.61</v>
      </c>
      <c r="E897" s="662"/>
    </row>
    <row r="898" spans="2:5">
      <c r="B898" s="470">
        <v>1241151100</v>
      </c>
      <c r="C898" s="274" t="s">
        <v>694</v>
      </c>
      <c r="D898" s="569">
        <v>302.61</v>
      </c>
      <c r="E898" s="662"/>
    </row>
    <row r="899" spans="2:5">
      <c r="B899" s="470">
        <v>1241151100</v>
      </c>
      <c r="C899" s="274" t="s">
        <v>694</v>
      </c>
      <c r="D899" s="569">
        <v>302.61</v>
      </c>
      <c r="E899" s="662"/>
    </row>
    <row r="900" spans="2:5">
      <c r="B900" s="470">
        <v>1241151100</v>
      </c>
      <c r="C900" s="274" t="s">
        <v>694</v>
      </c>
      <c r="D900" s="569">
        <v>302.61</v>
      </c>
      <c r="E900" s="662"/>
    </row>
    <row r="901" spans="2:5">
      <c r="B901" s="470">
        <v>1241151100</v>
      </c>
      <c r="C901" s="274" t="s">
        <v>694</v>
      </c>
      <c r="D901" s="569">
        <v>302.61</v>
      </c>
      <c r="E901" s="662"/>
    </row>
    <row r="902" spans="2:5">
      <c r="B902" s="470">
        <v>1241151100</v>
      </c>
      <c r="C902" s="274" t="s">
        <v>694</v>
      </c>
      <c r="D902" s="569">
        <v>302.61</v>
      </c>
      <c r="E902" s="662"/>
    </row>
    <row r="903" spans="2:5">
      <c r="B903" s="470">
        <v>1241151100</v>
      </c>
      <c r="C903" s="274" t="s">
        <v>694</v>
      </c>
      <c r="D903" s="569">
        <v>302.61</v>
      </c>
      <c r="E903" s="662"/>
    </row>
    <row r="904" spans="2:5">
      <c r="B904" s="470">
        <v>1241151100</v>
      </c>
      <c r="C904" s="274" t="s">
        <v>694</v>
      </c>
      <c r="D904" s="569">
        <v>302.61</v>
      </c>
      <c r="E904" s="662"/>
    </row>
    <row r="905" spans="2:5">
      <c r="B905" s="470">
        <v>1241151100</v>
      </c>
      <c r="C905" s="274" t="s">
        <v>694</v>
      </c>
      <c r="D905" s="569">
        <v>302.61</v>
      </c>
      <c r="E905" s="662"/>
    </row>
    <row r="906" spans="2:5">
      <c r="B906" s="470">
        <v>1241151100</v>
      </c>
      <c r="C906" s="274" t="s">
        <v>694</v>
      </c>
      <c r="D906" s="569">
        <v>302.61</v>
      </c>
      <c r="E906" s="662"/>
    </row>
    <row r="907" spans="2:5">
      <c r="B907" s="470">
        <v>1241151100</v>
      </c>
      <c r="C907" s="274" t="s">
        <v>694</v>
      </c>
      <c r="D907" s="569">
        <v>302.61</v>
      </c>
      <c r="E907" s="662"/>
    </row>
    <row r="908" spans="2:5">
      <c r="B908" s="470">
        <v>1241151100</v>
      </c>
      <c r="C908" s="274" t="s">
        <v>694</v>
      </c>
      <c r="D908" s="569">
        <v>302.61</v>
      </c>
      <c r="E908" s="662"/>
    </row>
    <row r="909" spans="2:5">
      <c r="B909" s="470">
        <v>1241151100</v>
      </c>
      <c r="C909" s="274" t="s">
        <v>694</v>
      </c>
      <c r="D909" s="569">
        <v>302.61</v>
      </c>
      <c r="E909" s="662"/>
    </row>
    <row r="910" spans="2:5">
      <c r="B910" s="470">
        <v>1241151100</v>
      </c>
      <c r="C910" s="274" t="s">
        <v>694</v>
      </c>
      <c r="D910" s="569">
        <v>302.61</v>
      </c>
      <c r="E910" s="662"/>
    </row>
    <row r="911" spans="2:5">
      <c r="B911" s="470">
        <v>1241151100</v>
      </c>
      <c r="C911" s="274" t="s">
        <v>689</v>
      </c>
      <c r="D911" s="569">
        <v>395.85</v>
      </c>
      <c r="E911" s="662"/>
    </row>
    <row r="912" spans="2:5">
      <c r="B912" s="470">
        <v>1241151100</v>
      </c>
      <c r="C912" s="274" t="s">
        <v>689</v>
      </c>
      <c r="D912" s="569">
        <v>395.85</v>
      </c>
      <c r="E912" s="662"/>
    </row>
    <row r="913" spans="2:5">
      <c r="B913" s="470">
        <v>1241151100</v>
      </c>
      <c r="C913" s="274" t="s">
        <v>689</v>
      </c>
      <c r="D913" s="569">
        <v>395.85</v>
      </c>
      <c r="E913" s="662"/>
    </row>
    <row r="914" spans="2:5">
      <c r="B914" s="470">
        <v>1241151100</v>
      </c>
      <c r="C914" s="274" t="s">
        <v>689</v>
      </c>
      <c r="D914" s="569">
        <v>395.85</v>
      </c>
      <c r="E914" s="662"/>
    </row>
    <row r="915" spans="2:5">
      <c r="B915" s="470">
        <v>1241151100</v>
      </c>
      <c r="C915" s="274" t="s">
        <v>689</v>
      </c>
      <c r="D915" s="569">
        <v>395.85</v>
      </c>
      <c r="E915" s="662"/>
    </row>
    <row r="916" spans="2:5">
      <c r="B916" s="470">
        <v>1241151100</v>
      </c>
      <c r="C916" s="274" t="s">
        <v>689</v>
      </c>
      <c r="D916" s="569">
        <v>395.85</v>
      </c>
      <c r="E916" s="662"/>
    </row>
    <row r="917" spans="2:5">
      <c r="B917" s="470">
        <v>1241151100</v>
      </c>
      <c r="C917" s="274" t="s">
        <v>689</v>
      </c>
      <c r="D917" s="569">
        <v>395.85</v>
      </c>
      <c r="E917" s="662"/>
    </row>
    <row r="918" spans="2:5">
      <c r="B918" s="470">
        <v>1241151100</v>
      </c>
      <c r="C918" s="274" t="s">
        <v>689</v>
      </c>
      <c r="D918" s="569">
        <v>395.85</v>
      </c>
      <c r="E918" s="662"/>
    </row>
    <row r="919" spans="2:5">
      <c r="B919" s="470">
        <v>1241151100</v>
      </c>
      <c r="C919" s="274" t="s">
        <v>689</v>
      </c>
      <c r="D919" s="569">
        <v>395.85</v>
      </c>
      <c r="E919" s="662"/>
    </row>
    <row r="920" spans="2:5">
      <c r="B920" s="470">
        <v>1241151100</v>
      </c>
      <c r="C920" s="274" t="s">
        <v>689</v>
      </c>
      <c r="D920" s="569">
        <v>395.85</v>
      </c>
      <c r="E920" s="662"/>
    </row>
    <row r="921" spans="2:5">
      <c r="B921" s="470">
        <v>1241151100</v>
      </c>
      <c r="C921" s="274" t="s">
        <v>689</v>
      </c>
      <c r="D921" s="569">
        <v>395.85</v>
      </c>
      <c r="E921" s="662"/>
    </row>
    <row r="922" spans="2:5">
      <c r="B922" s="470">
        <v>1241151100</v>
      </c>
      <c r="C922" s="274" t="s">
        <v>689</v>
      </c>
      <c r="D922" s="569">
        <v>395.85</v>
      </c>
      <c r="E922" s="662"/>
    </row>
    <row r="923" spans="2:5">
      <c r="B923" s="470">
        <v>1241151100</v>
      </c>
      <c r="C923" s="274" t="s">
        <v>689</v>
      </c>
      <c r="D923" s="569">
        <v>395.85</v>
      </c>
      <c r="E923" s="662"/>
    </row>
    <row r="924" spans="2:5">
      <c r="B924" s="470">
        <v>1241151100</v>
      </c>
      <c r="C924" s="274" t="s">
        <v>689</v>
      </c>
      <c r="D924" s="569">
        <v>395.85</v>
      </c>
      <c r="E924" s="662"/>
    </row>
    <row r="925" spans="2:5">
      <c r="B925" s="470">
        <v>1241151100</v>
      </c>
      <c r="C925" s="274" t="s">
        <v>689</v>
      </c>
      <c r="D925" s="569">
        <v>395.85</v>
      </c>
      <c r="E925" s="662"/>
    </row>
    <row r="926" spans="2:5">
      <c r="B926" s="470">
        <v>1241151100</v>
      </c>
      <c r="C926" s="274" t="s">
        <v>689</v>
      </c>
      <c r="D926" s="569">
        <v>395.85</v>
      </c>
      <c r="E926" s="662"/>
    </row>
    <row r="927" spans="2:5">
      <c r="B927" s="470">
        <v>1241151100</v>
      </c>
      <c r="C927" s="274" t="s">
        <v>689</v>
      </c>
      <c r="D927" s="569">
        <v>395.85</v>
      </c>
      <c r="E927" s="662"/>
    </row>
    <row r="928" spans="2:5">
      <c r="B928" s="470">
        <v>1241151100</v>
      </c>
      <c r="C928" s="274" t="s">
        <v>689</v>
      </c>
      <c r="D928" s="569">
        <v>395.85</v>
      </c>
      <c r="E928" s="662"/>
    </row>
    <row r="929" spans="2:5">
      <c r="B929" s="470">
        <v>1241151100</v>
      </c>
      <c r="C929" s="274" t="s">
        <v>689</v>
      </c>
      <c r="D929" s="569">
        <v>395.85</v>
      </c>
      <c r="E929" s="662"/>
    </row>
    <row r="930" spans="2:5">
      <c r="B930" s="470">
        <v>1241151100</v>
      </c>
      <c r="C930" s="274" t="s">
        <v>689</v>
      </c>
      <c r="D930" s="569">
        <v>395.85</v>
      </c>
      <c r="E930" s="662"/>
    </row>
    <row r="931" spans="2:5">
      <c r="B931" s="470">
        <v>1241151100</v>
      </c>
      <c r="C931" s="274" t="s">
        <v>689</v>
      </c>
      <c r="D931" s="569">
        <v>395.85</v>
      </c>
      <c r="E931" s="662"/>
    </row>
    <row r="932" spans="2:5">
      <c r="B932" s="470">
        <v>1241151100</v>
      </c>
      <c r="C932" s="274" t="s">
        <v>689</v>
      </c>
      <c r="D932" s="569">
        <v>395.85</v>
      </c>
      <c r="E932" s="662"/>
    </row>
    <row r="933" spans="2:5">
      <c r="B933" s="470">
        <v>1241151100</v>
      </c>
      <c r="C933" s="274" t="s">
        <v>689</v>
      </c>
      <c r="D933" s="569">
        <v>395.85</v>
      </c>
      <c r="E933" s="662"/>
    </row>
    <row r="934" spans="2:5">
      <c r="B934" s="470">
        <v>1241151100</v>
      </c>
      <c r="C934" s="274" t="s">
        <v>689</v>
      </c>
      <c r="D934" s="569">
        <v>395.85</v>
      </c>
      <c r="E934" s="662"/>
    </row>
    <row r="935" spans="2:5">
      <c r="B935" s="470">
        <v>1241151100</v>
      </c>
      <c r="C935" s="274" t="s">
        <v>689</v>
      </c>
      <c r="D935" s="569">
        <v>395.85</v>
      </c>
      <c r="E935" s="662"/>
    </row>
    <row r="936" spans="2:5">
      <c r="B936" s="470">
        <v>1241151100</v>
      </c>
      <c r="C936" s="274" t="s">
        <v>689</v>
      </c>
      <c r="D936" s="569">
        <v>395.85</v>
      </c>
      <c r="E936" s="662"/>
    </row>
    <row r="937" spans="2:5">
      <c r="B937" s="470">
        <v>1241151100</v>
      </c>
      <c r="C937" s="274" t="s">
        <v>689</v>
      </c>
      <c r="D937" s="569">
        <v>395.85</v>
      </c>
      <c r="E937" s="662"/>
    </row>
    <row r="938" spans="2:5">
      <c r="B938" s="470">
        <v>1241151100</v>
      </c>
      <c r="C938" s="274" t="s">
        <v>689</v>
      </c>
      <c r="D938" s="569">
        <v>395.85</v>
      </c>
      <c r="E938" s="662"/>
    </row>
    <row r="939" spans="2:5">
      <c r="B939" s="470">
        <v>1241151100</v>
      </c>
      <c r="C939" s="274" t="s">
        <v>689</v>
      </c>
      <c r="D939" s="569">
        <v>395.85</v>
      </c>
      <c r="E939" s="662"/>
    </row>
    <row r="940" spans="2:5">
      <c r="B940" s="470">
        <v>1241151100</v>
      </c>
      <c r="C940" s="274" t="s">
        <v>689</v>
      </c>
      <c r="D940" s="569">
        <v>395.85</v>
      </c>
      <c r="E940" s="662"/>
    </row>
    <row r="941" spans="2:5">
      <c r="B941" s="470">
        <v>1241151100</v>
      </c>
      <c r="C941" s="274" t="s">
        <v>689</v>
      </c>
      <c r="D941" s="569">
        <v>395.85</v>
      </c>
      <c r="E941" s="662"/>
    </row>
    <row r="942" spans="2:5">
      <c r="B942" s="470">
        <v>1241151100</v>
      </c>
      <c r="C942" s="274" t="s">
        <v>689</v>
      </c>
      <c r="D942" s="569">
        <v>395.85</v>
      </c>
      <c r="E942" s="662"/>
    </row>
    <row r="943" spans="2:5">
      <c r="B943" s="470">
        <v>1241151100</v>
      </c>
      <c r="C943" s="274" t="s">
        <v>689</v>
      </c>
      <c r="D943" s="569">
        <v>395.85</v>
      </c>
      <c r="E943" s="662"/>
    </row>
    <row r="944" spans="2:5">
      <c r="B944" s="470">
        <v>1241151100</v>
      </c>
      <c r="C944" s="274" t="s">
        <v>689</v>
      </c>
      <c r="D944" s="569">
        <v>395.85</v>
      </c>
      <c r="E944" s="662"/>
    </row>
    <row r="945" spans="2:5">
      <c r="B945" s="470">
        <v>1241151100</v>
      </c>
      <c r="C945" s="274" t="s">
        <v>689</v>
      </c>
      <c r="D945" s="569">
        <v>395.85</v>
      </c>
      <c r="E945" s="662"/>
    </row>
    <row r="946" spans="2:5">
      <c r="B946" s="470">
        <v>1241151100</v>
      </c>
      <c r="C946" s="274" t="s">
        <v>689</v>
      </c>
      <c r="D946" s="569">
        <v>395.85</v>
      </c>
      <c r="E946" s="662"/>
    </row>
    <row r="947" spans="2:5">
      <c r="B947" s="470">
        <v>1241151100</v>
      </c>
      <c r="C947" s="274" t="s">
        <v>689</v>
      </c>
      <c r="D947" s="569">
        <v>395.85</v>
      </c>
      <c r="E947" s="662"/>
    </row>
    <row r="948" spans="2:5">
      <c r="B948" s="470">
        <v>1241151100</v>
      </c>
      <c r="C948" s="274" t="s">
        <v>689</v>
      </c>
      <c r="D948" s="569">
        <v>395.85</v>
      </c>
      <c r="E948" s="662"/>
    </row>
    <row r="949" spans="2:5">
      <c r="B949" s="470">
        <v>1241151100</v>
      </c>
      <c r="C949" s="274" t="s">
        <v>689</v>
      </c>
      <c r="D949" s="569">
        <v>395.85</v>
      </c>
      <c r="E949" s="662"/>
    </row>
    <row r="950" spans="2:5">
      <c r="B950" s="470">
        <v>1241151100</v>
      </c>
      <c r="C950" s="274" t="s">
        <v>689</v>
      </c>
      <c r="D950" s="569">
        <v>395.85</v>
      </c>
      <c r="E950" s="662"/>
    </row>
    <row r="951" spans="2:5">
      <c r="B951" s="470">
        <v>1241151100</v>
      </c>
      <c r="C951" s="274" t="s">
        <v>689</v>
      </c>
      <c r="D951" s="569">
        <v>395.85</v>
      </c>
      <c r="E951" s="662"/>
    </row>
    <row r="952" spans="2:5">
      <c r="B952" s="470">
        <v>1241151100</v>
      </c>
      <c r="C952" s="274" t="s">
        <v>689</v>
      </c>
      <c r="D952" s="569">
        <v>395.85</v>
      </c>
      <c r="E952" s="662"/>
    </row>
    <row r="953" spans="2:5">
      <c r="B953" s="470">
        <v>1241151100</v>
      </c>
      <c r="C953" s="274" t="s">
        <v>689</v>
      </c>
      <c r="D953" s="569">
        <v>395.85</v>
      </c>
      <c r="E953" s="662"/>
    </row>
    <row r="954" spans="2:5">
      <c r="B954" s="470">
        <v>1241151100</v>
      </c>
      <c r="C954" s="274" t="s">
        <v>689</v>
      </c>
      <c r="D954" s="569">
        <v>395.85</v>
      </c>
      <c r="E954" s="662"/>
    </row>
    <row r="955" spans="2:5">
      <c r="B955" s="470">
        <v>1241151100</v>
      </c>
      <c r="C955" s="274" t="s">
        <v>689</v>
      </c>
      <c r="D955" s="569">
        <v>395.85</v>
      </c>
      <c r="E955" s="662"/>
    </row>
    <row r="956" spans="2:5">
      <c r="B956" s="470">
        <v>1241151100</v>
      </c>
      <c r="C956" s="274" t="s">
        <v>689</v>
      </c>
      <c r="D956" s="569">
        <v>395.85</v>
      </c>
      <c r="E956" s="662"/>
    </row>
    <row r="957" spans="2:5">
      <c r="B957" s="470">
        <v>1241151100</v>
      </c>
      <c r="C957" s="274" t="s">
        <v>689</v>
      </c>
      <c r="D957" s="569">
        <v>395.85</v>
      </c>
      <c r="E957" s="662"/>
    </row>
    <row r="958" spans="2:5">
      <c r="B958" s="470">
        <v>1241151100</v>
      </c>
      <c r="C958" s="274" t="s">
        <v>689</v>
      </c>
      <c r="D958" s="569">
        <v>395.85</v>
      </c>
      <c r="E958" s="662"/>
    </row>
    <row r="959" spans="2:5">
      <c r="B959" s="470">
        <v>1241151100</v>
      </c>
      <c r="C959" s="274" t="s">
        <v>689</v>
      </c>
      <c r="D959" s="569">
        <v>395.85</v>
      </c>
      <c r="E959" s="662"/>
    </row>
    <row r="960" spans="2:5">
      <c r="B960" s="470">
        <v>1241151100</v>
      </c>
      <c r="C960" s="274" t="s">
        <v>689</v>
      </c>
      <c r="D960" s="569">
        <v>395.85</v>
      </c>
      <c r="E960" s="662"/>
    </row>
    <row r="961" spans="2:5">
      <c r="B961" s="470">
        <v>1241151100</v>
      </c>
      <c r="C961" s="274" t="s">
        <v>689</v>
      </c>
      <c r="D961" s="569">
        <v>395.85</v>
      </c>
      <c r="E961" s="662"/>
    </row>
    <row r="962" spans="2:5">
      <c r="B962" s="470">
        <v>1241151100</v>
      </c>
      <c r="C962" s="274" t="s">
        <v>689</v>
      </c>
      <c r="D962" s="569">
        <v>395.85</v>
      </c>
      <c r="E962" s="662"/>
    </row>
    <row r="963" spans="2:5">
      <c r="B963" s="470">
        <v>1241151100</v>
      </c>
      <c r="C963" s="274" t="s">
        <v>689</v>
      </c>
      <c r="D963" s="569">
        <v>395.85</v>
      </c>
      <c r="E963" s="662"/>
    </row>
    <row r="964" spans="2:5">
      <c r="B964" s="470">
        <v>1241151100</v>
      </c>
      <c r="C964" s="274" t="s">
        <v>689</v>
      </c>
      <c r="D964" s="569">
        <v>395.85</v>
      </c>
      <c r="E964" s="662"/>
    </row>
    <row r="965" spans="2:5">
      <c r="B965" s="470">
        <v>1241151100</v>
      </c>
      <c r="C965" s="274" t="s">
        <v>689</v>
      </c>
      <c r="D965" s="569">
        <v>395.85</v>
      </c>
      <c r="E965" s="662"/>
    </row>
    <row r="966" spans="2:5">
      <c r="B966" s="470">
        <v>1241151100</v>
      </c>
      <c r="C966" s="274" t="s">
        <v>689</v>
      </c>
      <c r="D966" s="569">
        <v>395.85</v>
      </c>
      <c r="E966" s="662"/>
    </row>
    <row r="967" spans="2:5">
      <c r="B967" s="470">
        <v>1241151100</v>
      </c>
      <c r="C967" s="274" t="s">
        <v>689</v>
      </c>
      <c r="D967" s="569">
        <v>395.85</v>
      </c>
      <c r="E967" s="662"/>
    </row>
    <row r="968" spans="2:5">
      <c r="B968" s="470">
        <v>1241151100</v>
      </c>
      <c r="C968" s="274" t="s">
        <v>689</v>
      </c>
      <c r="D968" s="569">
        <v>395.85</v>
      </c>
      <c r="E968" s="662"/>
    </row>
    <row r="969" spans="2:5">
      <c r="B969" s="470">
        <v>1241151100</v>
      </c>
      <c r="C969" s="274" t="s">
        <v>689</v>
      </c>
      <c r="D969" s="569">
        <v>395.85</v>
      </c>
      <c r="E969" s="662"/>
    </row>
    <row r="970" spans="2:5">
      <c r="B970" s="470">
        <v>1241151100</v>
      </c>
      <c r="C970" s="274" t="s">
        <v>689</v>
      </c>
      <c r="D970" s="569">
        <v>395.85</v>
      </c>
      <c r="E970" s="662"/>
    </row>
    <row r="971" spans="2:5">
      <c r="B971" s="470">
        <v>1241151100</v>
      </c>
      <c r="C971" s="274" t="s">
        <v>689</v>
      </c>
      <c r="D971" s="569">
        <v>395.85</v>
      </c>
      <c r="E971" s="662"/>
    </row>
    <row r="972" spans="2:5">
      <c r="B972" s="470">
        <v>1241151100</v>
      </c>
      <c r="C972" s="274" t="s">
        <v>689</v>
      </c>
      <c r="D972" s="569">
        <v>395.85</v>
      </c>
      <c r="E972" s="662"/>
    </row>
    <row r="973" spans="2:5">
      <c r="B973" s="470">
        <v>1241151100</v>
      </c>
      <c r="C973" s="274" t="s">
        <v>689</v>
      </c>
      <c r="D973" s="569">
        <v>395.85</v>
      </c>
      <c r="E973" s="662"/>
    </row>
    <row r="974" spans="2:5">
      <c r="B974" s="470">
        <v>1241151100</v>
      </c>
      <c r="C974" s="274" t="s">
        <v>689</v>
      </c>
      <c r="D974" s="569">
        <v>395.85</v>
      </c>
      <c r="E974" s="662"/>
    </row>
    <row r="975" spans="2:5">
      <c r="B975" s="470">
        <v>1241151100</v>
      </c>
      <c r="C975" s="274" t="s">
        <v>689</v>
      </c>
      <c r="D975" s="569">
        <v>395.85</v>
      </c>
      <c r="E975" s="662"/>
    </row>
    <row r="976" spans="2:5">
      <c r="B976" s="470">
        <v>1241151100</v>
      </c>
      <c r="C976" s="274" t="s">
        <v>689</v>
      </c>
      <c r="D976" s="569">
        <v>395.85</v>
      </c>
      <c r="E976" s="662"/>
    </row>
    <row r="977" spans="2:5">
      <c r="B977" s="470">
        <v>1241151100</v>
      </c>
      <c r="C977" s="274" t="s">
        <v>689</v>
      </c>
      <c r="D977" s="569">
        <v>395.85</v>
      </c>
      <c r="E977" s="662"/>
    </row>
    <row r="978" spans="2:5">
      <c r="B978" s="470">
        <v>1241151100</v>
      </c>
      <c r="C978" s="274" t="s">
        <v>689</v>
      </c>
      <c r="D978" s="569">
        <v>395.85</v>
      </c>
      <c r="E978" s="662"/>
    </row>
    <row r="979" spans="2:5">
      <c r="B979" s="470">
        <v>1241151100</v>
      </c>
      <c r="C979" s="274" t="s">
        <v>689</v>
      </c>
      <c r="D979" s="569">
        <v>395.85</v>
      </c>
      <c r="E979" s="662"/>
    </row>
    <row r="980" spans="2:5">
      <c r="B980" s="470">
        <v>1241151100</v>
      </c>
      <c r="C980" s="274" t="s">
        <v>689</v>
      </c>
      <c r="D980" s="569">
        <v>395.85</v>
      </c>
      <c r="E980" s="662"/>
    </row>
    <row r="981" spans="2:5">
      <c r="B981" s="470">
        <v>1241151100</v>
      </c>
      <c r="C981" s="274" t="s">
        <v>689</v>
      </c>
      <c r="D981" s="569">
        <v>395.85</v>
      </c>
      <c r="E981" s="662"/>
    </row>
    <row r="982" spans="2:5">
      <c r="B982" s="470">
        <v>1241151100</v>
      </c>
      <c r="C982" s="274" t="s">
        <v>689</v>
      </c>
      <c r="D982" s="569">
        <v>395.85</v>
      </c>
      <c r="E982" s="662"/>
    </row>
    <row r="983" spans="2:5">
      <c r="B983" s="470">
        <v>1241151100</v>
      </c>
      <c r="C983" s="274" t="s">
        <v>689</v>
      </c>
      <c r="D983" s="569">
        <v>395.85</v>
      </c>
      <c r="E983" s="662"/>
    </row>
    <row r="984" spans="2:5">
      <c r="B984" s="470">
        <v>1241151100</v>
      </c>
      <c r="C984" s="274" t="s">
        <v>689</v>
      </c>
      <c r="D984" s="569">
        <v>395.85</v>
      </c>
      <c r="E984" s="662"/>
    </row>
    <row r="985" spans="2:5">
      <c r="B985" s="470">
        <v>1241151100</v>
      </c>
      <c r="C985" s="274" t="s">
        <v>689</v>
      </c>
      <c r="D985" s="569">
        <v>395.85</v>
      </c>
      <c r="E985" s="662"/>
    </row>
    <row r="986" spans="2:5">
      <c r="B986" s="470">
        <v>1241151100</v>
      </c>
      <c r="C986" s="274" t="s">
        <v>689</v>
      </c>
      <c r="D986" s="569">
        <v>395.85</v>
      </c>
      <c r="E986" s="662"/>
    </row>
    <row r="987" spans="2:5">
      <c r="B987" s="470">
        <v>1241151100</v>
      </c>
      <c r="C987" s="274" t="s">
        <v>689</v>
      </c>
      <c r="D987" s="569">
        <v>395.85</v>
      </c>
      <c r="E987" s="662"/>
    </row>
    <row r="988" spans="2:5">
      <c r="B988" s="470">
        <v>1241151100</v>
      </c>
      <c r="C988" s="274" t="s">
        <v>689</v>
      </c>
      <c r="D988" s="569">
        <v>395.85</v>
      </c>
      <c r="E988" s="662"/>
    </row>
    <row r="989" spans="2:5">
      <c r="B989" s="470">
        <v>1241151100</v>
      </c>
      <c r="C989" s="274" t="s">
        <v>689</v>
      </c>
      <c r="D989" s="569">
        <v>395.85</v>
      </c>
      <c r="E989" s="662"/>
    </row>
    <row r="990" spans="2:5">
      <c r="B990" s="470">
        <v>1241151100</v>
      </c>
      <c r="C990" s="274" t="s">
        <v>689</v>
      </c>
      <c r="D990" s="569">
        <v>395.85</v>
      </c>
      <c r="E990" s="662"/>
    </row>
    <row r="991" spans="2:5">
      <c r="B991" s="470">
        <v>1241151100</v>
      </c>
      <c r="C991" s="274" t="s">
        <v>689</v>
      </c>
      <c r="D991" s="569">
        <v>395.85</v>
      </c>
      <c r="E991" s="662"/>
    </row>
    <row r="992" spans="2:5">
      <c r="B992" s="470">
        <v>1241151100</v>
      </c>
      <c r="C992" s="274" t="s">
        <v>689</v>
      </c>
      <c r="D992" s="569">
        <v>395.85</v>
      </c>
      <c r="E992" s="662"/>
    </row>
    <row r="993" spans="2:5">
      <c r="B993" s="470">
        <v>1241151100</v>
      </c>
      <c r="C993" s="274" t="s">
        <v>689</v>
      </c>
      <c r="D993" s="569">
        <v>395.85</v>
      </c>
      <c r="E993" s="662"/>
    </row>
    <row r="994" spans="2:5">
      <c r="B994" s="470">
        <v>1241151100</v>
      </c>
      <c r="C994" s="274" t="s">
        <v>689</v>
      </c>
      <c r="D994" s="569">
        <v>395.85</v>
      </c>
      <c r="E994" s="662"/>
    </row>
    <row r="995" spans="2:5">
      <c r="B995" s="470">
        <v>1241151100</v>
      </c>
      <c r="C995" s="274" t="s">
        <v>689</v>
      </c>
      <c r="D995" s="569">
        <v>395.85</v>
      </c>
      <c r="E995" s="662"/>
    </row>
    <row r="996" spans="2:5">
      <c r="B996" s="470">
        <v>1241151100</v>
      </c>
      <c r="C996" s="274" t="s">
        <v>689</v>
      </c>
      <c r="D996" s="569">
        <v>395.85</v>
      </c>
      <c r="E996" s="662"/>
    </row>
    <row r="997" spans="2:5">
      <c r="B997" s="470">
        <v>1241151100</v>
      </c>
      <c r="C997" s="274" t="s">
        <v>689</v>
      </c>
      <c r="D997" s="569">
        <v>395.85</v>
      </c>
      <c r="E997" s="662"/>
    </row>
    <row r="998" spans="2:5">
      <c r="B998" s="470">
        <v>1241151100</v>
      </c>
      <c r="C998" s="274" t="s">
        <v>689</v>
      </c>
      <c r="D998" s="569">
        <v>395.85</v>
      </c>
      <c r="E998" s="662"/>
    </row>
    <row r="999" spans="2:5">
      <c r="B999" s="470">
        <v>1241151100</v>
      </c>
      <c r="C999" s="274" t="s">
        <v>689</v>
      </c>
      <c r="D999" s="569">
        <v>395.85</v>
      </c>
      <c r="E999" s="662"/>
    </row>
    <row r="1000" spans="2:5">
      <c r="B1000" s="470">
        <v>1241151100</v>
      </c>
      <c r="C1000" s="274" t="s">
        <v>689</v>
      </c>
      <c r="D1000" s="569">
        <v>395.85</v>
      </c>
      <c r="E1000" s="662"/>
    </row>
    <row r="1001" spans="2:5">
      <c r="B1001" s="470">
        <v>1241151100</v>
      </c>
      <c r="C1001" s="274" t="s">
        <v>689</v>
      </c>
      <c r="D1001" s="569">
        <v>395.85</v>
      </c>
      <c r="E1001" s="662"/>
    </row>
    <row r="1002" spans="2:5">
      <c r="B1002" s="470">
        <v>1241151100</v>
      </c>
      <c r="C1002" s="274" t="s">
        <v>689</v>
      </c>
      <c r="D1002" s="569">
        <v>395.85</v>
      </c>
      <c r="E1002" s="662"/>
    </row>
    <row r="1003" spans="2:5">
      <c r="B1003" s="470">
        <v>1241151100</v>
      </c>
      <c r="C1003" s="274" t="s">
        <v>689</v>
      </c>
      <c r="D1003" s="569">
        <v>395.85</v>
      </c>
      <c r="E1003" s="662"/>
    </row>
    <row r="1004" spans="2:5">
      <c r="B1004" s="470">
        <v>1241151100</v>
      </c>
      <c r="C1004" s="274" t="s">
        <v>689</v>
      </c>
      <c r="D1004" s="569">
        <v>395.85</v>
      </c>
      <c r="E1004" s="662"/>
    </row>
    <row r="1005" spans="2:5">
      <c r="B1005" s="470">
        <v>1241151100</v>
      </c>
      <c r="C1005" s="274" t="s">
        <v>689</v>
      </c>
      <c r="D1005" s="569">
        <v>395.85</v>
      </c>
      <c r="E1005" s="662"/>
    </row>
    <row r="1006" spans="2:5">
      <c r="B1006" s="470">
        <v>1241151100</v>
      </c>
      <c r="C1006" s="274" t="s">
        <v>689</v>
      </c>
      <c r="D1006" s="569">
        <v>395.85</v>
      </c>
      <c r="E1006" s="662"/>
    </row>
    <row r="1007" spans="2:5">
      <c r="B1007" s="470">
        <v>1241151100</v>
      </c>
      <c r="C1007" s="274" t="s">
        <v>689</v>
      </c>
      <c r="D1007" s="569">
        <v>395.85</v>
      </c>
      <c r="E1007" s="662"/>
    </row>
    <row r="1008" spans="2:5">
      <c r="B1008" s="470">
        <v>1241151100</v>
      </c>
      <c r="C1008" s="274" t="s">
        <v>689</v>
      </c>
      <c r="D1008" s="569">
        <v>395.85</v>
      </c>
      <c r="E1008" s="662"/>
    </row>
    <row r="1009" spans="2:5">
      <c r="B1009" s="470">
        <v>1241151100</v>
      </c>
      <c r="C1009" s="274" t="s">
        <v>689</v>
      </c>
      <c r="D1009" s="569">
        <v>395.85</v>
      </c>
      <c r="E1009" s="662"/>
    </row>
    <row r="1010" spans="2:5">
      <c r="B1010" s="470">
        <v>1241151100</v>
      </c>
      <c r="C1010" s="274" t="s">
        <v>694</v>
      </c>
      <c r="D1010" s="569">
        <v>302.61</v>
      </c>
      <c r="E1010" s="662"/>
    </row>
    <row r="1011" spans="2:5">
      <c r="B1011" s="470">
        <v>1241151100</v>
      </c>
      <c r="C1011" s="274" t="s">
        <v>694</v>
      </c>
      <c r="D1011" s="569">
        <v>302.61</v>
      </c>
      <c r="E1011" s="662"/>
    </row>
    <row r="1012" spans="2:5">
      <c r="B1012" s="470">
        <v>1241151100</v>
      </c>
      <c r="C1012" s="274" t="s">
        <v>694</v>
      </c>
      <c r="D1012" s="569">
        <v>302.61</v>
      </c>
      <c r="E1012" s="662"/>
    </row>
    <row r="1013" spans="2:5">
      <c r="B1013" s="470">
        <v>1241151100</v>
      </c>
      <c r="C1013" s="274" t="s">
        <v>694</v>
      </c>
      <c r="D1013" s="569">
        <v>302.61</v>
      </c>
      <c r="E1013" s="662"/>
    </row>
    <row r="1014" spans="2:5">
      <c r="B1014" s="470">
        <v>1241151100</v>
      </c>
      <c r="C1014" s="274" t="s">
        <v>694</v>
      </c>
      <c r="D1014" s="569">
        <v>302.61</v>
      </c>
      <c r="E1014" s="662"/>
    </row>
    <row r="1015" spans="2:5">
      <c r="B1015" s="470">
        <v>1241151100</v>
      </c>
      <c r="C1015" s="274" t="s">
        <v>694</v>
      </c>
      <c r="D1015" s="569">
        <v>302.61</v>
      </c>
      <c r="E1015" s="662"/>
    </row>
    <row r="1016" spans="2:5">
      <c r="B1016" s="470">
        <v>1241151100</v>
      </c>
      <c r="C1016" s="274" t="s">
        <v>694</v>
      </c>
      <c r="D1016" s="569">
        <v>302.61</v>
      </c>
      <c r="E1016" s="662"/>
    </row>
    <row r="1017" spans="2:5">
      <c r="B1017" s="470">
        <v>1241151100</v>
      </c>
      <c r="C1017" s="274" t="s">
        <v>694</v>
      </c>
      <c r="D1017" s="569">
        <v>302.61</v>
      </c>
      <c r="E1017" s="662"/>
    </row>
    <row r="1018" spans="2:5">
      <c r="B1018" s="470">
        <v>1241151100</v>
      </c>
      <c r="C1018" s="274" t="s">
        <v>694</v>
      </c>
      <c r="D1018" s="569">
        <v>302.61</v>
      </c>
      <c r="E1018" s="662"/>
    </row>
    <row r="1019" spans="2:5">
      <c r="B1019" s="470">
        <v>1241151100</v>
      </c>
      <c r="C1019" s="274" t="s">
        <v>694</v>
      </c>
      <c r="D1019" s="569">
        <v>302.61</v>
      </c>
      <c r="E1019" s="662"/>
    </row>
    <row r="1020" spans="2:5">
      <c r="B1020" s="470">
        <v>1241151100</v>
      </c>
      <c r="C1020" s="274" t="s">
        <v>694</v>
      </c>
      <c r="D1020" s="569">
        <v>302.61</v>
      </c>
      <c r="E1020" s="662"/>
    </row>
    <row r="1021" spans="2:5">
      <c r="B1021" s="470">
        <v>1241151100</v>
      </c>
      <c r="C1021" s="274" t="s">
        <v>694</v>
      </c>
      <c r="D1021" s="569">
        <v>302.61</v>
      </c>
      <c r="E1021" s="662"/>
    </row>
    <row r="1022" spans="2:5">
      <c r="B1022" s="470">
        <v>1241151100</v>
      </c>
      <c r="C1022" s="274" t="s">
        <v>694</v>
      </c>
      <c r="D1022" s="569">
        <v>302.61</v>
      </c>
      <c r="E1022" s="662"/>
    </row>
    <row r="1023" spans="2:5">
      <c r="B1023" s="470">
        <v>1241151100</v>
      </c>
      <c r="C1023" s="274" t="s">
        <v>694</v>
      </c>
      <c r="D1023" s="569">
        <v>302.61</v>
      </c>
      <c r="E1023" s="662"/>
    </row>
    <row r="1024" spans="2:5">
      <c r="B1024" s="470">
        <v>1241151100</v>
      </c>
      <c r="C1024" s="274" t="s">
        <v>694</v>
      </c>
      <c r="D1024" s="569">
        <v>302.61</v>
      </c>
      <c r="E1024" s="662"/>
    </row>
    <row r="1025" spans="2:5">
      <c r="B1025" s="470">
        <v>1241151100</v>
      </c>
      <c r="C1025" s="274" t="s">
        <v>694</v>
      </c>
      <c r="D1025" s="569">
        <v>302.61</v>
      </c>
      <c r="E1025" s="662"/>
    </row>
    <row r="1026" spans="2:5">
      <c r="B1026" s="470">
        <v>1241151100</v>
      </c>
      <c r="C1026" s="274" t="s">
        <v>694</v>
      </c>
      <c r="D1026" s="569">
        <v>302.61</v>
      </c>
      <c r="E1026" s="662"/>
    </row>
    <row r="1027" spans="2:5">
      <c r="B1027" s="470">
        <v>1241151100</v>
      </c>
      <c r="C1027" s="274" t="s">
        <v>694</v>
      </c>
      <c r="D1027" s="569">
        <v>302.61</v>
      </c>
      <c r="E1027" s="662"/>
    </row>
    <row r="1028" spans="2:5">
      <c r="B1028" s="470">
        <v>1241151100</v>
      </c>
      <c r="C1028" s="274" t="s">
        <v>694</v>
      </c>
      <c r="D1028" s="569">
        <v>302.61</v>
      </c>
      <c r="E1028" s="662"/>
    </row>
    <row r="1029" spans="2:5">
      <c r="B1029" s="470">
        <v>1241151100</v>
      </c>
      <c r="C1029" s="274" t="s">
        <v>694</v>
      </c>
      <c r="D1029" s="569">
        <v>302.61</v>
      </c>
      <c r="E1029" s="662"/>
    </row>
    <row r="1030" spans="2:5">
      <c r="B1030" s="470">
        <v>1241151100</v>
      </c>
      <c r="C1030" s="274" t="s">
        <v>694</v>
      </c>
      <c r="D1030" s="569">
        <v>302.61</v>
      </c>
      <c r="E1030" s="662"/>
    </row>
    <row r="1031" spans="2:5">
      <c r="B1031" s="470">
        <v>1241151100</v>
      </c>
      <c r="C1031" s="274" t="s">
        <v>694</v>
      </c>
      <c r="D1031" s="569">
        <v>302.61</v>
      </c>
      <c r="E1031" s="662"/>
    </row>
    <row r="1032" spans="2:5">
      <c r="B1032" s="470">
        <v>1241151100</v>
      </c>
      <c r="C1032" s="274" t="s">
        <v>694</v>
      </c>
      <c r="D1032" s="569">
        <v>302.61</v>
      </c>
      <c r="E1032" s="662"/>
    </row>
    <row r="1033" spans="2:5">
      <c r="B1033" s="470">
        <v>1241151100</v>
      </c>
      <c r="C1033" s="274" t="s">
        <v>694</v>
      </c>
      <c r="D1033" s="569">
        <v>302.61</v>
      </c>
      <c r="E1033" s="662"/>
    </row>
    <row r="1034" spans="2:5">
      <c r="B1034" s="470">
        <v>1241151100</v>
      </c>
      <c r="C1034" s="274" t="s">
        <v>694</v>
      </c>
      <c r="D1034" s="569">
        <v>302.61</v>
      </c>
      <c r="E1034" s="662"/>
    </row>
    <row r="1035" spans="2:5">
      <c r="B1035" s="470">
        <v>1241151100</v>
      </c>
      <c r="C1035" s="274" t="s">
        <v>694</v>
      </c>
      <c r="D1035" s="569">
        <v>302.61</v>
      </c>
      <c r="E1035" s="662"/>
    </row>
    <row r="1036" spans="2:5">
      <c r="B1036" s="470">
        <v>1241151100</v>
      </c>
      <c r="C1036" s="274" t="s">
        <v>694</v>
      </c>
      <c r="D1036" s="569">
        <v>302.61</v>
      </c>
      <c r="E1036" s="662"/>
    </row>
    <row r="1037" spans="2:5">
      <c r="B1037" s="470">
        <v>1241151100</v>
      </c>
      <c r="C1037" s="274" t="s">
        <v>694</v>
      </c>
      <c r="D1037" s="569">
        <v>302.61</v>
      </c>
      <c r="E1037" s="662"/>
    </row>
    <row r="1038" spans="2:5">
      <c r="B1038" s="470">
        <v>1241151100</v>
      </c>
      <c r="C1038" s="274" t="s">
        <v>694</v>
      </c>
      <c r="D1038" s="569">
        <v>302.61</v>
      </c>
      <c r="E1038" s="662"/>
    </row>
    <row r="1039" spans="2:5">
      <c r="B1039" s="470">
        <v>1241151100</v>
      </c>
      <c r="C1039" s="274" t="s">
        <v>694</v>
      </c>
      <c r="D1039" s="569">
        <v>302.61</v>
      </c>
      <c r="E1039" s="662"/>
    </row>
    <row r="1040" spans="2:5">
      <c r="B1040" s="470">
        <v>1241151100</v>
      </c>
      <c r="C1040" s="274" t="s">
        <v>694</v>
      </c>
      <c r="D1040" s="569">
        <v>302.61</v>
      </c>
      <c r="E1040" s="662"/>
    </row>
    <row r="1041" spans="2:5">
      <c r="B1041" s="470">
        <v>1241151100</v>
      </c>
      <c r="C1041" s="274" t="s">
        <v>694</v>
      </c>
      <c r="D1041" s="569">
        <v>302.61</v>
      </c>
      <c r="E1041" s="662"/>
    </row>
    <row r="1042" spans="2:5">
      <c r="B1042" s="470">
        <v>1241151100</v>
      </c>
      <c r="C1042" s="274" t="s">
        <v>694</v>
      </c>
      <c r="D1042" s="569">
        <v>302.61</v>
      </c>
      <c r="E1042" s="662"/>
    </row>
    <row r="1043" spans="2:5">
      <c r="B1043" s="470">
        <v>1241151100</v>
      </c>
      <c r="C1043" s="274" t="s">
        <v>694</v>
      </c>
      <c r="D1043" s="569">
        <v>302.61</v>
      </c>
      <c r="E1043" s="662"/>
    </row>
    <row r="1044" spans="2:5">
      <c r="B1044" s="470">
        <v>1241151100</v>
      </c>
      <c r="C1044" s="274" t="s">
        <v>694</v>
      </c>
      <c r="D1044" s="569">
        <v>302.61</v>
      </c>
      <c r="E1044" s="662"/>
    </row>
    <row r="1045" spans="2:5">
      <c r="B1045" s="470">
        <v>1241151100</v>
      </c>
      <c r="C1045" s="274" t="s">
        <v>694</v>
      </c>
      <c r="D1045" s="569">
        <v>302.61</v>
      </c>
      <c r="E1045" s="662"/>
    </row>
    <row r="1046" spans="2:5">
      <c r="B1046" s="470">
        <v>1241151100</v>
      </c>
      <c r="C1046" s="274" t="s">
        <v>694</v>
      </c>
      <c r="D1046" s="569">
        <v>302.61</v>
      </c>
      <c r="E1046" s="662"/>
    </row>
    <row r="1047" spans="2:5">
      <c r="B1047" s="470">
        <v>1241151100</v>
      </c>
      <c r="C1047" s="274" t="s">
        <v>694</v>
      </c>
      <c r="D1047" s="569">
        <v>302.61</v>
      </c>
      <c r="E1047" s="662"/>
    </row>
    <row r="1048" spans="2:5">
      <c r="B1048" s="470">
        <v>1241151100</v>
      </c>
      <c r="C1048" s="274" t="s">
        <v>694</v>
      </c>
      <c r="D1048" s="569">
        <v>302.61</v>
      </c>
      <c r="E1048" s="662"/>
    </row>
    <row r="1049" spans="2:5">
      <c r="B1049" s="470">
        <v>1241151100</v>
      </c>
      <c r="C1049" s="274" t="s">
        <v>694</v>
      </c>
      <c r="D1049" s="569">
        <v>302.61</v>
      </c>
      <c r="E1049" s="662"/>
    </row>
    <row r="1050" spans="2:5">
      <c r="B1050" s="470">
        <v>1241151100</v>
      </c>
      <c r="C1050" s="274" t="s">
        <v>694</v>
      </c>
      <c r="D1050" s="569">
        <v>302.61</v>
      </c>
      <c r="E1050" s="662"/>
    </row>
    <row r="1051" spans="2:5">
      <c r="B1051" s="470">
        <v>1241151100</v>
      </c>
      <c r="C1051" s="274" t="s">
        <v>694</v>
      </c>
      <c r="D1051" s="569">
        <v>302.61</v>
      </c>
      <c r="E1051" s="662"/>
    </row>
    <row r="1052" spans="2:5">
      <c r="B1052" s="470">
        <v>1241151100</v>
      </c>
      <c r="C1052" s="274" t="s">
        <v>694</v>
      </c>
      <c r="D1052" s="569">
        <v>302.61</v>
      </c>
      <c r="E1052" s="662"/>
    </row>
    <row r="1053" spans="2:5">
      <c r="B1053" s="470">
        <v>1241151100</v>
      </c>
      <c r="C1053" s="274" t="s">
        <v>694</v>
      </c>
      <c r="D1053" s="569">
        <v>302.61</v>
      </c>
      <c r="E1053" s="662"/>
    </row>
    <row r="1054" spans="2:5">
      <c r="B1054" s="470">
        <v>1241151100</v>
      </c>
      <c r="C1054" s="274" t="s">
        <v>694</v>
      </c>
      <c r="D1054" s="569">
        <v>302.61</v>
      </c>
      <c r="E1054" s="662"/>
    </row>
    <row r="1055" spans="2:5">
      <c r="B1055" s="470">
        <v>1241151100</v>
      </c>
      <c r="C1055" s="274" t="s">
        <v>694</v>
      </c>
      <c r="D1055" s="569">
        <v>302.61</v>
      </c>
      <c r="E1055" s="662"/>
    </row>
    <row r="1056" spans="2:5">
      <c r="B1056" s="470">
        <v>1241151100</v>
      </c>
      <c r="C1056" s="274" t="s">
        <v>694</v>
      </c>
      <c r="D1056" s="569">
        <v>302.61</v>
      </c>
      <c r="E1056" s="662"/>
    </row>
    <row r="1057" spans="2:5">
      <c r="B1057" s="470">
        <v>1241151100</v>
      </c>
      <c r="C1057" s="274" t="s">
        <v>694</v>
      </c>
      <c r="D1057" s="569">
        <v>302.61</v>
      </c>
      <c r="E1057" s="662"/>
    </row>
    <row r="1058" spans="2:5">
      <c r="B1058" s="470">
        <v>1241151100</v>
      </c>
      <c r="C1058" s="274" t="s">
        <v>694</v>
      </c>
      <c r="D1058" s="569">
        <v>302.61</v>
      </c>
      <c r="E1058" s="662"/>
    </row>
    <row r="1059" spans="2:5">
      <c r="B1059" s="470">
        <v>1241151100</v>
      </c>
      <c r="C1059" s="274" t="s">
        <v>694</v>
      </c>
      <c r="D1059" s="569">
        <v>302.61</v>
      </c>
      <c r="E1059" s="662"/>
    </row>
    <row r="1060" spans="2:5">
      <c r="B1060" s="470">
        <v>1241151100</v>
      </c>
      <c r="C1060" s="274" t="s">
        <v>694</v>
      </c>
      <c r="D1060" s="569">
        <v>302.61</v>
      </c>
      <c r="E1060" s="662"/>
    </row>
    <row r="1061" spans="2:5">
      <c r="B1061" s="470">
        <v>1241151100</v>
      </c>
      <c r="C1061" s="274" t="s">
        <v>694</v>
      </c>
      <c r="D1061" s="569">
        <v>302.61</v>
      </c>
      <c r="E1061" s="662"/>
    </row>
    <row r="1062" spans="2:5">
      <c r="B1062" s="470">
        <v>1241151100</v>
      </c>
      <c r="C1062" s="274" t="s">
        <v>694</v>
      </c>
      <c r="D1062" s="569">
        <v>302.61</v>
      </c>
      <c r="E1062" s="662"/>
    </row>
    <row r="1063" spans="2:5">
      <c r="B1063" s="470">
        <v>1241151100</v>
      </c>
      <c r="C1063" s="274" t="s">
        <v>694</v>
      </c>
      <c r="D1063" s="569">
        <v>302.61</v>
      </c>
      <c r="E1063" s="662"/>
    </row>
    <row r="1064" spans="2:5">
      <c r="B1064" s="470">
        <v>1241151100</v>
      </c>
      <c r="C1064" s="274" t="s">
        <v>694</v>
      </c>
      <c r="D1064" s="569">
        <v>302.61</v>
      </c>
      <c r="E1064" s="662"/>
    </row>
    <row r="1065" spans="2:5">
      <c r="B1065" s="470">
        <v>1241151100</v>
      </c>
      <c r="C1065" s="274" t="s">
        <v>694</v>
      </c>
      <c r="D1065" s="569">
        <v>302.61</v>
      </c>
      <c r="E1065" s="662"/>
    </row>
    <row r="1066" spans="2:5">
      <c r="B1066" s="470">
        <v>1241151100</v>
      </c>
      <c r="C1066" s="274" t="s">
        <v>694</v>
      </c>
      <c r="D1066" s="569">
        <v>302.61</v>
      </c>
      <c r="E1066" s="662"/>
    </row>
    <row r="1067" spans="2:5">
      <c r="B1067" s="470">
        <v>1241151100</v>
      </c>
      <c r="C1067" s="274" t="s">
        <v>694</v>
      </c>
      <c r="D1067" s="569">
        <v>302.61</v>
      </c>
      <c r="E1067" s="662"/>
    </row>
    <row r="1068" spans="2:5">
      <c r="B1068" s="470">
        <v>1241151100</v>
      </c>
      <c r="C1068" s="274" t="s">
        <v>694</v>
      </c>
      <c r="D1068" s="569">
        <v>302.61</v>
      </c>
      <c r="E1068" s="662"/>
    </row>
    <row r="1069" spans="2:5">
      <c r="B1069" s="470">
        <v>1241151100</v>
      </c>
      <c r="C1069" s="274" t="s">
        <v>694</v>
      </c>
      <c r="D1069" s="569">
        <v>302.61</v>
      </c>
      <c r="E1069" s="662"/>
    </row>
    <row r="1070" spans="2:5">
      <c r="B1070" s="470">
        <v>1241151100</v>
      </c>
      <c r="C1070" s="274" t="s">
        <v>694</v>
      </c>
      <c r="D1070" s="569">
        <v>302.61</v>
      </c>
      <c r="E1070" s="662"/>
    </row>
    <row r="1071" spans="2:5">
      <c r="B1071" s="470">
        <v>1241151100</v>
      </c>
      <c r="C1071" s="274" t="s">
        <v>694</v>
      </c>
      <c r="D1071" s="569">
        <v>302.61</v>
      </c>
      <c r="E1071" s="662"/>
    </row>
    <row r="1072" spans="2:5">
      <c r="B1072" s="470">
        <v>1241151100</v>
      </c>
      <c r="C1072" s="274" t="s">
        <v>694</v>
      </c>
      <c r="D1072" s="569">
        <v>302.61</v>
      </c>
      <c r="E1072" s="662"/>
    </row>
    <row r="1073" spans="2:5">
      <c r="B1073" s="470">
        <v>1241151100</v>
      </c>
      <c r="C1073" s="274" t="s">
        <v>694</v>
      </c>
      <c r="D1073" s="569">
        <v>302.61</v>
      </c>
      <c r="E1073" s="662"/>
    </row>
    <row r="1074" spans="2:5">
      <c r="B1074" s="470">
        <v>1241151100</v>
      </c>
      <c r="C1074" s="274" t="s">
        <v>694</v>
      </c>
      <c r="D1074" s="569">
        <v>302.61</v>
      </c>
      <c r="E1074" s="662"/>
    </row>
    <row r="1075" spans="2:5">
      <c r="B1075" s="470">
        <v>1241151100</v>
      </c>
      <c r="C1075" s="274" t="s">
        <v>694</v>
      </c>
      <c r="D1075" s="569">
        <v>302.61</v>
      </c>
      <c r="E1075" s="662"/>
    </row>
    <row r="1076" spans="2:5">
      <c r="B1076" s="470">
        <v>1241151100</v>
      </c>
      <c r="C1076" s="274" t="s">
        <v>694</v>
      </c>
      <c r="D1076" s="569">
        <v>302.61</v>
      </c>
      <c r="E1076" s="662"/>
    </row>
    <row r="1077" spans="2:5">
      <c r="B1077" s="470">
        <v>1241151100</v>
      </c>
      <c r="C1077" s="274" t="s">
        <v>694</v>
      </c>
      <c r="D1077" s="569">
        <v>302.61</v>
      </c>
      <c r="E1077" s="662"/>
    </row>
    <row r="1078" spans="2:5">
      <c r="B1078" s="470">
        <v>1241151100</v>
      </c>
      <c r="C1078" s="274" t="s">
        <v>694</v>
      </c>
      <c r="D1078" s="569">
        <v>302.61</v>
      </c>
      <c r="E1078" s="662"/>
    </row>
    <row r="1079" spans="2:5">
      <c r="B1079" s="470">
        <v>1241151100</v>
      </c>
      <c r="C1079" s="274" t="s">
        <v>694</v>
      </c>
      <c r="D1079" s="569">
        <v>302.61</v>
      </c>
      <c r="E1079" s="662"/>
    </row>
    <row r="1080" spans="2:5">
      <c r="B1080" s="470">
        <v>1241151100</v>
      </c>
      <c r="C1080" s="274" t="s">
        <v>694</v>
      </c>
      <c r="D1080" s="569">
        <v>302.61</v>
      </c>
      <c r="E1080" s="662"/>
    </row>
    <row r="1081" spans="2:5">
      <c r="B1081" s="470">
        <v>1241151100</v>
      </c>
      <c r="C1081" s="274" t="s">
        <v>694</v>
      </c>
      <c r="D1081" s="569">
        <v>302.61</v>
      </c>
      <c r="E1081" s="662"/>
    </row>
    <row r="1082" spans="2:5">
      <c r="B1082" s="470">
        <v>1241151100</v>
      </c>
      <c r="C1082" s="274" t="s">
        <v>694</v>
      </c>
      <c r="D1082" s="569">
        <v>302.61</v>
      </c>
      <c r="E1082" s="662"/>
    </row>
    <row r="1083" spans="2:5">
      <c r="B1083" s="470">
        <v>1241151100</v>
      </c>
      <c r="C1083" s="274" t="s">
        <v>694</v>
      </c>
      <c r="D1083" s="569">
        <v>302.61</v>
      </c>
      <c r="E1083" s="662"/>
    </row>
    <row r="1084" spans="2:5">
      <c r="B1084" s="470">
        <v>1241151100</v>
      </c>
      <c r="C1084" s="274" t="s">
        <v>694</v>
      </c>
      <c r="D1084" s="569">
        <v>302.61</v>
      </c>
      <c r="E1084" s="662"/>
    </row>
    <row r="1085" spans="2:5">
      <c r="B1085" s="470">
        <v>1241151100</v>
      </c>
      <c r="C1085" s="274" t="s">
        <v>694</v>
      </c>
      <c r="D1085" s="569">
        <v>302.61</v>
      </c>
      <c r="E1085" s="662"/>
    </row>
    <row r="1086" spans="2:5">
      <c r="B1086" s="470">
        <v>1241151100</v>
      </c>
      <c r="C1086" s="274" t="s">
        <v>694</v>
      </c>
      <c r="D1086" s="569">
        <v>302.61</v>
      </c>
      <c r="E1086" s="662"/>
    </row>
    <row r="1087" spans="2:5">
      <c r="B1087" s="470">
        <v>1241151100</v>
      </c>
      <c r="C1087" s="274" t="s">
        <v>694</v>
      </c>
      <c r="D1087" s="569">
        <v>302.61</v>
      </c>
      <c r="E1087" s="662"/>
    </row>
    <row r="1088" spans="2:5">
      <c r="B1088" s="470">
        <v>1241151100</v>
      </c>
      <c r="C1088" s="274" t="s">
        <v>694</v>
      </c>
      <c r="D1088" s="569">
        <v>302.61</v>
      </c>
      <c r="E1088" s="662"/>
    </row>
    <row r="1089" spans="2:5">
      <c r="B1089" s="470">
        <v>1241151100</v>
      </c>
      <c r="C1089" s="274" t="s">
        <v>694</v>
      </c>
      <c r="D1089" s="569">
        <v>302.61</v>
      </c>
      <c r="E1089" s="662"/>
    </row>
    <row r="1090" spans="2:5">
      <c r="B1090" s="470">
        <v>1241151100</v>
      </c>
      <c r="C1090" s="274" t="s">
        <v>694</v>
      </c>
      <c r="D1090" s="569">
        <v>302.61</v>
      </c>
      <c r="E1090" s="662"/>
    </row>
    <row r="1091" spans="2:5">
      <c r="B1091" s="470">
        <v>1241151100</v>
      </c>
      <c r="C1091" s="274" t="s">
        <v>694</v>
      </c>
      <c r="D1091" s="569">
        <v>302.61</v>
      </c>
      <c r="E1091" s="662"/>
    </row>
    <row r="1092" spans="2:5">
      <c r="B1092" s="470">
        <v>1241151100</v>
      </c>
      <c r="C1092" s="274" t="s">
        <v>694</v>
      </c>
      <c r="D1092" s="569">
        <v>302.61</v>
      </c>
      <c r="E1092" s="662"/>
    </row>
    <row r="1093" spans="2:5">
      <c r="B1093" s="470">
        <v>1241151100</v>
      </c>
      <c r="C1093" s="274" t="s">
        <v>694</v>
      </c>
      <c r="D1093" s="569">
        <v>302.61</v>
      </c>
      <c r="E1093" s="662"/>
    </row>
    <row r="1094" spans="2:5">
      <c r="B1094" s="470">
        <v>1241151100</v>
      </c>
      <c r="C1094" s="274" t="s">
        <v>694</v>
      </c>
      <c r="D1094" s="569">
        <v>302.61</v>
      </c>
      <c r="E1094" s="662"/>
    </row>
    <row r="1095" spans="2:5">
      <c r="B1095" s="470">
        <v>1241151100</v>
      </c>
      <c r="C1095" s="274" t="s">
        <v>694</v>
      </c>
      <c r="D1095" s="569">
        <v>302.61</v>
      </c>
      <c r="E1095" s="662"/>
    </row>
    <row r="1096" spans="2:5">
      <c r="B1096" s="470">
        <v>1241151100</v>
      </c>
      <c r="C1096" s="274" t="s">
        <v>694</v>
      </c>
      <c r="D1096" s="569">
        <v>302.61</v>
      </c>
      <c r="E1096" s="662"/>
    </row>
    <row r="1097" spans="2:5">
      <c r="B1097" s="470">
        <v>1241151100</v>
      </c>
      <c r="C1097" s="274" t="s">
        <v>694</v>
      </c>
      <c r="D1097" s="569">
        <v>302.61</v>
      </c>
      <c r="E1097" s="662"/>
    </row>
    <row r="1098" spans="2:5">
      <c r="B1098" s="470">
        <v>1241151100</v>
      </c>
      <c r="C1098" s="274" t="s">
        <v>694</v>
      </c>
      <c r="D1098" s="569">
        <v>302.61</v>
      </c>
      <c r="E1098" s="662"/>
    </row>
    <row r="1099" spans="2:5">
      <c r="B1099" s="470">
        <v>1241151100</v>
      </c>
      <c r="C1099" s="274" t="s">
        <v>694</v>
      </c>
      <c r="D1099" s="569">
        <v>302.61</v>
      </c>
      <c r="E1099" s="662"/>
    </row>
    <row r="1100" spans="2:5">
      <c r="B1100" s="470">
        <v>1241151100</v>
      </c>
      <c r="C1100" s="274" t="s">
        <v>694</v>
      </c>
      <c r="D1100" s="569">
        <v>302.61</v>
      </c>
      <c r="E1100" s="662"/>
    </row>
    <row r="1101" spans="2:5">
      <c r="B1101" s="470">
        <v>1241151100</v>
      </c>
      <c r="C1101" s="274" t="s">
        <v>694</v>
      </c>
      <c r="D1101" s="569">
        <v>302.61</v>
      </c>
      <c r="E1101" s="662"/>
    </row>
    <row r="1102" spans="2:5">
      <c r="B1102" s="470">
        <v>1241151100</v>
      </c>
      <c r="C1102" s="274" t="s">
        <v>694</v>
      </c>
      <c r="D1102" s="569">
        <v>302.61</v>
      </c>
      <c r="E1102" s="662"/>
    </row>
    <row r="1103" spans="2:5">
      <c r="B1103" s="470">
        <v>1241151100</v>
      </c>
      <c r="C1103" s="274" t="s">
        <v>694</v>
      </c>
      <c r="D1103" s="569">
        <v>302.61</v>
      </c>
      <c r="E1103" s="662"/>
    </row>
    <row r="1104" spans="2:5">
      <c r="B1104" s="470">
        <v>1241151100</v>
      </c>
      <c r="C1104" s="274" t="s">
        <v>694</v>
      </c>
      <c r="D1104" s="569">
        <v>302.61</v>
      </c>
      <c r="E1104" s="662"/>
    </row>
    <row r="1105" spans="2:5">
      <c r="B1105" s="470">
        <v>1241151100</v>
      </c>
      <c r="C1105" s="274" t="s">
        <v>694</v>
      </c>
      <c r="D1105" s="569">
        <v>302.61</v>
      </c>
      <c r="E1105" s="662"/>
    </row>
    <row r="1106" spans="2:5">
      <c r="B1106" s="470">
        <v>1241151100</v>
      </c>
      <c r="C1106" s="274" t="s">
        <v>694</v>
      </c>
      <c r="D1106" s="569">
        <v>302.61</v>
      </c>
      <c r="E1106" s="662"/>
    </row>
    <row r="1107" spans="2:5">
      <c r="B1107" s="470">
        <v>1241151100</v>
      </c>
      <c r="C1107" s="274" t="s">
        <v>694</v>
      </c>
      <c r="D1107" s="569">
        <v>302.61</v>
      </c>
      <c r="E1107" s="662"/>
    </row>
    <row r="1108" spans="2:5">
      <c r="B1108" s="470">
        <v>1241151100</v>
      </c>
      <c r="C1108" s="274" t="s">
        <v>694</v>
      </c>
      <c r="D1108" s="569">
        <v>302.61</v>
      </c>
      <c r="E1108" s="662"/>
    </row>
    <row r="1109" spans="2:5">
      <c r="B1109" s="470">
        <v>1241151100</v>
      </c>
      <c r="C1109" s="274" t="s">
        <v>689</v>
      </c>
      <c r="D1109" s="569">
        <v>395.85</v>
      </c>
      <c r="E1109" s="662"/>
    </row>
    <row r="1110" spans="2:5">
      <c r="B1110" s="470">
        <v>1241151100</v>
      </c>
      <c r="C1110" s="274" t="s">
        <v>689</v>
      </c>
      <c r="D1110" s="569">
        <v>395.85</v>
      </c>
      <c r="E1110" s="662"/>
    </row>
    <row r="1111" spans="2:5">
      <c r="B1111" s="470">
        <v>1241151100</v>
      </c>
      <c r="C1111" s="274" t="s">
        <v>689</v>
      </c>
      <c r="D1111" s="569">
        <v>395.85</v>
      </c>
      <c r="E1111" s="662"/>
    </row>
    <row r="1112" spans="2:5">
      <c r="B1112" s="470">
        <v>1241151100</v>
      </c>
      <c r="C1112" s="274" t="s">
        <v>689</v>
      </c>
      <c r="D1112" s="569">
        <v>395.85</v>
      </c>
      <c r="E1112" s="662"/>
    </row>
    <row r="1113" spans="2:5">
      <c r="B1113" s="470">
        <v>1241151100</v>
      </c>
      <c r="C1113" s="274" t="s">
        <v>689</v>
      </c>
      <c r="D1113" s="569">
        <v>395.85</v>
      </c>
      <c r="E1113" s="662"/>
    </row>
    <row r="1114" spans="2:5">
      <c r="B1114" s="470">
        <v>1241151100</v>
      </c>
      <c r="C1114" s="274" t="s">
        <v>689</v>
      </c>
      <c r="D1114" s="569">
        <v>395.85</v>
      </c>
      <c r="E1114" s="662"/>
    </row>
    <row r="1115" spans="2:5">
      <c r="B1115" s="470">
        <v>1241151100</v>
      </c>
      <c r="C1115" s="274" t="s">
        <v>689</v>
      </c>
      <c r="D1115" s="569">
        <v>395.85</v>
      </c>
      <c r="E1115" s="662"/>
    </row>
    <row r="1116" spans="2:5">
      <c r="B1116" s="470">
        <v>1241151100</v>
      </c>
      <c r="C1116" s="274" t="s">
        <v>689</v>
      </c>
      <c r="D1116" s="569">
        <v>395.85</v>
      </c>
      <c r="E1116" s="662"/>
    </row>
    <row r="1117" spans="2:5">
      <c r="B1117" s="470">
        <v>1241151100</v>
      </c>
      <c r="C1117" s="274" t="s">
        <v>689</v>
      </c>
      <c r="D1117" s="569">
        <v>395.85</v>
      </c>
      <c r="E1117" s="662"/>
    </row>
    <row r="1118" spans="2:5">
      <c r="B1118" s="470">
        <v>1241151100</v>
      </c>
      <c r="C1118" s="274" t="s">
        <v>689</v>
      </c>
      <c r="D1118" s="569">
        <v>395.85</v>
      </c>
      <c r="E1118" s="662"/>
    </row>
    <row r="1119" spans="2:5">
      <c r="B1119" s="470">
        <v>1241151100</v>
      </c>
      <c r="C1119" s="274" t="s">
        <v>689</v>
      </c>
      <c r="D1119" s="569">
        <v>395.85</v>
      </c>
      <c r="E1119" s="662"/>
    </row>
    <row r="1120" spans="2:5">
      <c r="B1120" s="470">
        <v>1241151100</v>
      </c>
      <c r="C1120" s="274" t="s">
        <v>689</v>
      </c>
      <c r="D1120" s="569">
        <v>395.85</v>
      </c>
      <c r="E1120" s="662"/>
    </row>
    <row r="1121" spans="2:5">
      <c r="B1121" s="470">
        <v>1241151100</v>
      </c>
      <c r="C1121" s="274" t="s">
        <v>689</v>
      </c>
      <c r="D1121" s="569">
        <v>395.85</v>
      </c>
      <c r="E1121" s="662"/>
    </row>
    <row r="1122" spans="2:5">
      <c r="B1122" s="470">
        <v>1241151100</v>
      </c>
      <c r="C1122" s="274" t="s">
        <v>689</v>
      </c>
      <c r="D1122" s="569">
        <v>395.85</v>
      </c>
      <c r="E1122" s="662"/>
    </row>
    <row r="1123" spans="2:5">
      <c r="B1123" s="470">
        <v>1241151100</v>
      </c>
      <c r="C1123" s="274" t="s">
        <v>689</v>
      </c>
      <c r="D1123" s="569">
        <v>395.85</v>
      </c>
      <c r="E1123" s="662"/>
    </row>
    <row r="1124" spans="2:5">
      <c r="B1124" s="470">
        <v>1241151100</v>
      </c>
      <c r="C1124" s="274" t="s">
        <v>689</v>
      </c>
      <c r="D1124" s="569">
        <v>395.85</v>
      </c>
      <c r="E1124" s="662"/>
    </row>
    <row r="1125" spans="2:5">
      <c r="B1125" s="470">
        <v>1241151100</v>
      </c>
      <c r="C1125" s="274" t="s">
        <v>689</v>
      </c>
      <c r="D1125" s="569">
        <v>395.85</v>
      </c>
      <c r="E1125" s="662"/>
    </row>
    <row r="1126" spans="2:5">
      <c r="B1126" s="470">
        <v>1241151100</v>
      </c>
      <c r="C1126" s="274" t="s">
        <v>694</v>
      </c>
      <c r="D1126" s="569">
        <v>302.61</v>
      </c>
      <c r="E1126" s="662"/>
    </row>
    <row r="1127" spans="2:5">
      <c r="B1127" s="470">
        <v>1241151100</v>
      </c>
      <c r="C1127" s="274" t="s">
        <v>694</v>
      </c>
      <c r="D1127" s="569">
        <v>302.61</v>
      </c>
      <c r="E1127" s="662"/>
    </row>
    <row r="1128" spans="2:5">
      <c r="B1128" s="470">
        <v>1241151100</v>
      </c>
      <c r="C1128" s="274" t="s">
        <v>694</v>
      </c>
      <c r="D1128" s="569">
        <v>302.61</v>
      </c>
      <c r="E1128" s="662"/>
    </row>
    <row r="1129" spans="2:5">
      <c r="B1129" s="470">
        <v>1241151100</v>
      </c>
      <c r="C1129" s="274" t="s">
        <v>694</v>
      </c>
      <c r="D1129" s="569">
        <v>302.61</v>
      </c>
      <c r="E1129" s="662"/>
    </row>
    <row r="1130" spans="2:5">
      <c r="B1130" s="470">
        <v>1241151100</v>
      </c>
      <c r="C1130" s="274" t="s">
        <v>694</v>
      </c>
      <c r="D1130" s="569">
        <v>302.61</v>
      </c>
      <c r="E1130" s="662"/>
    </row>
    <row r="1131" spans="2:5">
      <c r="B1131" s="470">
        <v>1241151100</v>
      </c>
      <c r="C1131" s="274" t="s">
        <v>694</v>
      </c>
      <c r="D1131" s="569">
        <v>302.61</v>
      </c>
      <c r="E1131" s="662"/>
    </row>
    <row r="1132" spans="2:5">
      <c r="B1132" s="470">
        <v>1241151100</v>
      </c>
      <c r="C1132" s="274" t="s">
        <v>694</v>
      </c>
      <c r="D1132" s="569">
        <v>302.61</v>
      </c>
      <c r="E1132" s="662"/>
    </row>
    <row r="1133" spans="2:5">
      <c r="B1133" s="470">
        <v>1241151100</v>
      </c>
      <c r="C1133" s="274" t="s">
        <v>694</v>
      </c>
      <c r="D1133" s="569">
        <v>302.61</v>
      </c>
      <c r="E1133" s="662"/>
    </row>
    <row r="1134" spans="2:5">
      <c r="B1134" s="470">
        <v>1241151100</v>
      </c>
      <c r="C1134" s="274" t="s">
        <v>694</v>
      </c>
      <c r="D1134" s="569">
        <v>302.61</v>
      </c>
      <c r="E1134" s="662"/>
    </row>
    <row r="1135" spans="2:5">
      <c r="B1135" s="470">
        <v>1241151100</v>
      </c>
      <c r="C1135" s="274" t="s">
        <v>694</v>
      </c>
      <c r="D1135" s="569">
        <v>302.61</v>
      </c>
      <c r="E1135" s="662"/>
    </row>
    <row r="1136" spans="2:5">
      <c r="B1136" s="470">
        <v>1241151100</v>
      </c>
      <c r="C1136" s="274" t="s">
        <v>694</v>
      </c>
      <c r="D1136" s="569">
        <v>302.61</v>
      </c>
      <c r="E1136" s="662"/>
    </row>
    <row r="1137" spans="2:5">
      <c r="B1137" s="470">
        <v>1241151100</v>
      </c>
      <c r="C1137" s="274" t="s">
        <v>694</v>
      </c>
      <c r="D1137" s="569">
        <v>302.61</v>
      </c>
      <c r="E1137" s="662"/>
    </row>
    <row r="1138" spans="2:5">
      <c r="B1138" s="470">
        <v>1241151100</v>
      </c>
      <c r="C1138" s="274" t="s">
        <v>694</v>
      </c>
      <c r="D1138" s="569">
        <v>302.61</v>
      </c>
      <c r="E1138" s="662"/>
    </row>
    <row r="1139" spans="2:5">
      <c r="B1139" s="470">
        <v>1241151100</v>
      </c>
      <c r="C1139" s="274" t="s">
        <v>694</v>
      </c>
      <c r="D1139" s="569">
        <v>302.61</v>
      </c>
      <c r="E1139" s="662"/>
    </row>
    <row r="1140" spans="2:5">
      <c r="B1140" s="470">
        <v>1241151100</v>
      </c>
      <c r="C1140" s="274" t="s">
        <v>694</v>
      </c>
      <c r="D1140" s="569">
        <v>302.61</v>
      </c>
      <c r="E1140" s="662"/>
    </row>
    <row r="1141" spans="2:5">
      <c r="B1141" s="470">
        <v>1241151100</v>
      </c>
      <c r="C1141" s="274" t="s">
        <v>694</v>
      </c>
      <c r="D1141" s="569">
        <v>302.61</v>
      </c>
      <c r="E1141" s="662"/>
    </row>
    <row r="1142" spans="2:5">
      <c r="B1142" s="470">
        <v>1241151100</v>
      </c>
      <c r="C1142" s="274" t="s">
        <v>694</v>
      </c>
      <c r="D1142" s="569">
        <v>302.61</v>
      </c>
      <c r="E1142" s="662"/>
    </row>
    <row r="1143" spans="2:5">
      <c r="B1143" s="470">
        <v>1241151100</v>
      </c>
      <c r="C1143" s="274" t="s">
        <v>683</v>
      </c>
      <c r="D1143" s="569">
        <v>777.29</v>
      </c>
      <c r="E1143" s="662"/>
    </row>
    <row r="1144" spans="2:5">
      <c r="B1144" s="470">
        <v>1241151100</v>
      </c>
      <c r="C1144" s="274" t="s">
        <v>683</v>
      </c>
      <c r="D1144" s="569">
        <v>777.29</v>
      </c>
      <c r="E1144" s="662"/>
    </row>
    <row r="1145" spans="2:5">
      <c r="B1145" s="470">
        <v>1241151100</v>
      </c>
      <c r="C1145" s="274" t="s">
        <v>683</v>
      </c>
      <c r="D1145" s="569">
        <v>777.29</v>
      </c>
      <c r="E1145" s="662"/>
    </row>
    <row r="1146" spans="2:5">
      <c r="B1146" s="470">
        <v>1241151100</v>
      </c>
      <c r="C1146" s="274" t="s">
        <v>683</v>
      </c>
      <c r="D1146" s="569">
        <v>777.29</v>
      </c>
      <c r="E1146" s="662"/>
    </row>
    <row r="1147" spans="2:5">
      <c r="B1147" s="470">
        <v>1241151100</v>
      </c>
      <c r="C1147" s="274" t="s">
        <v>683</v>
      </c>
      <c r="D1147" s="569">
        <v>777.29</v>
      </c>
      <c r="E1147" s="662"/>
    </row>
    <row r="1148" spans="2:5">
      <c r="B1148" s="470">
        <v>1241151100</v>
      </c>
      <c r="C1148" s="274" t="s">
        <v>683</v>
      </c>
      <c r="D1148" s="569">
        <v>777.29</v>
      </c>
      <c r="E1148" s="662"/>
    </row>
    <row r="1149" spans="2:5">
      <c r="B1149" s="470">
        <v>1241151100</v>
      </c>
      <c r="C1149" s="274" t="s">
        <v>683</v>
      </c>
      <c r="D1149" s="569">
        <v>777.29</v>
      </c>
      <c r="E1149" s="662"/>
    </row>
    <row r="1150" spans="2:5">
      <c r="B1150" s="470">
        <v>1241151100</v>
      </c>
      <c r="C1150" s="274" t="s">
        <v>683</v>
      </c>
      <c r="D1150" s="569">
        <v>777.29</v>
      </c>
      <c r="E1150" s="662"/>
    </row>
    <row r="1151" spans="2:5">
      <c r="B1151" s="470">
        <v>1241151100</v>
      </c>
      <c r="C1151" s="274" t="s">
        <v>683</v>
      </c>
      <c r="D1151" s="569">
        <v>777.29</v>
      </c>
      <c r="E1151" s="662"/>
    </row>
    <row r="1152" spans="2:5">
      <c r="B1152" s="470">
        <v>1241151100</v>
      </c>
      <c r="C1152" s="274" t="s">
        <v>683</v>
      </c>
      <c r="D1152" s="569">
        <v>777.29</v>
      </c>
      <c r="E1152" s="662"/>
    </row>
    <row r="1153" spans="2:5">
      <c r="B1153" s="470">
        <v>1241151100</v>
      </c>
      <c r="C1153" s="274" t="s">
        <v>683</v>
      </c>
      <c r="D1153" s="569">
        <v>777.29</v>
      </c>
      <c r="E1153" s="662"/>
    </row>
    <row r="1154" spans="2:5">
      <c r="B1154" s="470">
        <v>1241151100</v>
      </c>
      <c r="C1154" s="274" t="s">
        <v>683</v>
      </c>
      <c r="D1154" s="569">
        <v>777.29</v>
      </c>
      <c r="E1154" s="662"/>
    </row>
    <row r="1155" spans="2:5">
      <c r="B1155" s="470">
        <v>1241151100</v>
      </c>
      <c r="C1155" s="274" t="s">
        <v>683</v>
      </c>
      <c r="D1155" s="569">
        <v>777.29</v>
      </c>
      <c r="E1155" s="662"/>
    </row>
    <row r="1156" spans="2:5">
      <c r="B1156" s="470">
        <v>1241151100</v>
      </c>
      <c r="C1156" s="274" t="s">
        <v>683</v>
      </c>
      <c r="D1156" s="569">
        <v>777.29</v>
      </c>
      <c r="E1156" s="662"/>
    </row>
    <row r="1157" spans="2:5">
      <c r="B1157" s="470">
        <v>1241151100</v>
      </c>
      <c r="C1157" s="274" t="s">
        <v>683</v>
      </c>
      <c r="D1157" s="569">
        <v>777.29</v>
      </c>
      <c r="E1157" s="662"/>
    </row>
    <row r="1158" spans="2:5">
      <c r="B1158" s="470">
        <v>1241151100</v>
      </c>
      <c r="C1158" s="274" t="s">
        <v>683</v>
      </c>
      <c r="D1158" s="569">
        <v>777.29</v>
      </c>
      <c r="E1158" s="662"/>
    </row>
    <row r="1159" spans="2:5">
      <c r="B1159" s="470">
        <v>1241151100</v>
      </c>
      <c r="C1159" s="274" t="s">
        <v>683</v>
      </c>
      <c r="D1159" s="569">
        <v>777.29</v>
      </c>
      <c r="E1159" s="662"/>
    </row>
    <row r="1160" spans="2:5">
      <c r="B1160" s="470">
        <v>1241151100</v>
      </c>
      <c r="C1160" s="274" t="s">
        <v>683</v>
      </c>
      <c r="D1160" s="569">
        <v>777.29</v>
      </c>
      <c r="E1160" s="662"/>
    </row>
    <row r="1161" spans="2:5">
      <c r="B1161" s="470">
        <v>1241151100</v>
      </c>
      <c r="C1161" s="274" t="s">
        <v>683</v>
      </c>
      <c r="D1161" s="569">
        <v>777.29</v>
      </c>
      <c r="E1161" s="662"/>
    </row>
    <row r="1162" spans="2:5">
      <c r="B1162" s="470">
        <v>1241151100</v>
      </c>
      <c r="C1162" s="274" t="s">
        <v>683</v>
      </c>
      <c r="D1162" s="569">
        <v>777.29</v>
      </c>
      <c r="E1162" s="662"/>
    </row>
    <row r="1163" spans="2:5">
      <c r="B1163" s="470">
        <v>1241151100</v>
      </c>
      <c r="C1163" s="274" t="s">
        <v>694</v>
      </c>
      <c r="D1163" s="569">
        <v>233.57</v>
      </c>
      <c r="E1163" s="662"/>
    </row>
    <row r="1164" spans="2:5">
      <c r="B1164" s="470">
        <v>1241151100</v>
      </c>
      <c r="C1164" s="274" t="s">
        <v>694</v>
      </c>
      <c r="D1164" s="569">
        <v>233.57</v>
      </c>
      <c r="E1164" s="662"/>
    </row>
    <row r="1165" spans="2:5">
      <c r="B1165" s="470">
        <v>1241151100</v>
      </c>
      <c r="C1165" s="274" t="s">
        <v>694</v>
      </c>
      <c r="D1165" s="569">
        <v>233.57</v>
      </c>
      <c r="E1165" s="662"/>
    </row>
    <row r="1166" spans="2:5">
      <c r="B1166" s="470">
        <v>1241151100</v>
      </c>
      <c r="C1166" s="274" t="s">
        <v>694</v>
      </c>
      <c r="D1166" s="569">
        <v>233.57</v>
      </c>
      <c r="E1166" s="662"/>
    </row>
    <row r="1167" spans="2:5">
      <c r="B1167" s="470">
        <v>1241151100</v>
      </c>
      <c r="C1167" s="274" t="s">
        <v>694</v>
      </c>
      <c r="D1167" s="569">
        <v>233.57</v>
      </c>
      <c r="E1167" s="662"/>
    </row>
    <row r="1168" spans="2:5">
      <c r="B1168" s="470">
        <v>1241151100</v>
      </c>
      <c r="C1168" s="274" t="s">
        <v>694</v>
      </c>
      <c r="D1168" s="569">
        <v>233.57</v>
      </c>
      <c r="E1168" s="662"/>
    </row>
    <row r="1169" spans="2:5">
      <c r="B1169" s="470">
        <v>1241151100</v>
      </c>
      <c r="C1169" s="274" t="s">
        <v>694</v>
      </c>
      <c r="D1169" s="569">
        <v>233.57</v>
      </c>
      <c r="E1169" s="662"/>
    </row>
    <row r="1170" spans="2:5">
      <c r="B1170" s="470">
        <v>1241151100</v>
      </c>
      <c r="C1170" s="274" t="s">
        <v>694</v>
      </c>
      <c r="D1170" s="569">
        <v>233.57</v>
      </c>
      <c r="E1170" s="662"/>
    </row>
    <row r="1171" spans="2:5">
      <c r="B1171" s="470">
        <v>1241151100</v>
      </c>
      <c r="C1171" s="274" t="s">
        <v>694</v>
      </c>
      <c r="D1171" s="569">
        <v>233.57</v>
      </c>
      <c r="E1171" s="662"/>
    </row>
    <row r="1172" spans="2:5">
      <c r="B1172" s="470">
        <v>1241151100</v>
      </c>
      <c r="C1172" s="274" t="s">
        <v>694</v>
      </c>
      <c r="D1172" s="569">
        <v>233.57</v>
      </c>
      <c r="E1172" s="662"/>
    </row>
    <row r="1173" spans="2:5">
      <c r="B1173" s="470">
        <v>1241151100</v>
      </c>
      <c r="C1173" s="274" t="s">
        <v>694</v>
      </c>
      <c r="D1173" s="569">
        <v>233.57</v>
      </c>
      <c r="E1173" s="662"/>
    </row>
    <row r="1174" spans="2:5">
      <c r="B1174" s="470">
        <v>1241151100</v>
      </c>
      <c r="C1174" s="274" t="s">
        <v>694</v>
      </c>
      <c r="D1174" s="569">
        <v>233.57</v>
      </c>
      <c r="E1174" s="662"/>
    </row>
    <row r="1175" spans="2:5">
      <c r="B1175" s="470">
        <v>1241151100</v>
      </c>
      <c r="C1175" s="274" t="s">
        <v>694</v>
      </c>
      <c r="D1175" s="569">
        <v>233.57</v>
      </c>
      <c r="E1175" s="662"/>
    </row>
    <row r="1176" spans="2:5">
      <c r="B1176" s="470">
        <v>1241151100</v>
      </c>
      <c r="C1176" s="274" t="s">
        <v>694</v>
      </c>
      <c r="D1176" s="569">
        <v>233.57</v>
      </c>
      <c r="E1176" s="662"/>
    </row>
    <row r="1177" spans="2:5">
      <c r="B1177" s="470">
        <v>1241151100</v>
      </c>
      <c r="C1177" s="274" t="s">
        <v>694</v>
      </c>
      <c r="D1177" s="569">
        <v>233.57</v>
      </c>
      <c r="E1177" s="662"/>
    </row>
    <row r="1178" spans="2:5">
      <c r="B1178" s="470">
        <v>1241151100</v>
      </c>
      <c r="C1178" s="274" t="s">
        <v>694</v>
      </c>
      <c r="D1178" s="569">
        <v>233.57</v>
      </c>
      <c r="E1178" s="662"/>
    </row>
    <row r="1179" spans="2:5">
      <c r="B1179" s="470">
        <v>1241151100</v>
      </c>
      <c r="C1179" s="274" t="s">
        <v>694</v>
      </c>
      <c r="D1179" s="569">
        <v>233.57</v>
      </c>
      <c r="E1179" s="662"/>
    </row>
    <row r="1180" spans="2:5">
      <c r="B1180" s="470">
        <v>1241151100</v>
      </c>
      <c r="C1180" s="274" t="s">
        <v>694</v>
      </c>
      <c r="D1180" s="569">
        <v>233.57</v>
      </c>
      <c r="E1180" s="662"/>
    </row>
    <row r="1181" spans="2:5">
      <c r="B1181" s="470">
        <v>1241151100</v>
      </c>
      <c r="C1181" s="274" t="s">
        <v>694</v>
      </c>
      <c r="D1181" s="569">
        <v>233.57</v>
      </c>
      <c r="E1181" s="662"/>
    </row>
    <row r="1182" spans="2:5">
      <c r="B1182" s="470">
        <v>1241151100</v>
      </c>
      <c r="C1182" s="274" t="s">
        <v>694</v>
      </c>
      <c r="D1182" s="569">
        <v>233.57</v>
      </c>
      <c r="E1182" s="662"/>
    </row>
    <row r="1183" spans="2:5">
      <c r="B1183" s="470">
        <v>1241151100</v>
      </c>
      <c r="C1183" s="274" t="s">
        <v>694</v>
      </c>
      <c r="D1183" s="569">
        <v>233.57</v>
      </c>
      <c r="E1183" s="662"/>
    </row>
    <row r="1184" spans="2:5">
      <c r="B1184" s="470">
        <v>1241151100</v>
      </c>
      <c r="C1184" s="274" t="s">
        <v>699</v>
      </c>
      <c r="D1184" s="569">
        <v>1567.86</v>
      </c>
      <c r="E1184" s="662"/>
    </row>
    <row r="1185" spans="2:5">
      <c r="B1185" s="470">
        <v>1241151100</v>
      </c>
      <c r="C1185" s="274" t="s">
        <v>699</v>
      </c>
      <c r="D1185" s="569">
        <v>1567.86</v>
      </c>
      <c r="E1185" s="662"/>
    </row>
    <row r="1186" spans="2:5">
      <c r="B1186" s="470">
        <v>1241151100</v>
      </c>
      <c r="C1186" s="274" t="s">
        <v>699</v>
      </c>
      <c r="D1186" s="569">
        <v>1567.86</v>
      </c>
      <c r="E1186" s="662"/>
    </row>
    <row r="1187" spans="2:5">
      <c r="B1187" s="470">
        <v>1241151100</v>
      </c>
      <c r="C1187" s="274" t="s">
        <v>699</v>
      </c>
      <c r="D1187" s="569">
        <v>1567.86</v>
      </c>
      <c r="E1187" s="662"/>
    </row>
    <row r="1188" spans="2:5">
      <c r="B1188" s="470">
        <v>1241351500</v>
      </c>
      <c r="C1188" s="274" t="s">
        <v>716</v>
      </c>
      <c r="D1188" s="569">
        <v>1027.32</v>
      </c>
      <c r="E1188" s="662"/>
    </row>
    <row r="1189" spans="2:5">
      <c r="B1189" s="470">
        <v>1241151100</v>
      </c>
      <c r="C1189" s="274" t="s">
        <v>700</v>
      </c>
      <c r="D1189" s="569">
        <v>2855.15</v>
      </c>
      <c r="E1189" s="662"/>
    </row>
    <row r="1190" spans="2:5">
      <c r="B1190" s="470">
        <v>1241151100</v>
      </c>
      <c r="C1190" s="274" t="s">
        <v>701</v>
      </c>
      <c r="D1190" s="569">
        <v>1754.17</v>
      </c>
      <c r="E1190" s="662"/>
    </row>
    <row r="1191" spans="2:5">
      <c r="B1191" s="470">
        <v>1241151100</v>
      </c>
      <c r="C1191" s="274" t="s">
        <v>701</v>
      </c>
      <c r="D1191" s="569">
        <v>1754.17</v>
      </c>
      <c r="E1191" s="662"/>
    </row>
    <row r="1192" spans="2:5">
      <c r="B1192" s="470">
        <v>1241151100</v>
      </c>
      <c r="C1192" s="274" t="s">
        <v>701</v>
      </c>
      <c r="D1192" s="569">
        <v>1754.17</v>
      </c>
      <c r="E1192" s="662"/>
    </row>
    <row r="1193" spans="2:5">
      <c r="B1193" s="470">
        <v>1241151100</v>
      </c>
      <c r="C1193" s="274" t="s">
        <v>701</v>
      </c>
      <c r="D1193" s="569">
        <v>1754.17</v>
      </c>
      <c r="E1193" s="662"/>
    </row>
    <row r="1194" spans="2:5">
      <c r="B1194" s="470">
        <v>1241151100</v>
      </c>
      <c r="C1194" s="274" t="s">
        <v>701</v>
      </c>
      <c r="D1194" s="569">
        <v>1754.17</v>
      </c>
      <c r="E1194" s="662"/>
    </row>
    <row r="1195" spans="2:5">
      <c r="B1195" s="470">
        <v>1241151100</v>
      </c>
      <c r="C1195" s="274" t="s">
        <v>701</v>
      </c>
      <c r="D1195" s="569">
        <v>1754.17</v>
      </c>
      <c r="E1195" s="662"/>
    </row>
    <row r="1196" spans="2:5">
      <c r="B1196" s="470">
        <v>1241151100</v>
      </c>
      <c r="C1196" s="274" t="s">
        <v>701</v>
      </c>
      <c r="D1196" s="569">
        <v>1754.17</v>
      </c>
      <c r="E1196" s="662"/>
    </row>
    <row r="1197" spans="2:5">
      <c r="B1197" s="470">
        <v>1241951900</v>
      </c>
      <c r="C1197" s="274" t="s">
        <v>723</v>
      </c>
      <c r="D1197" s="569">
        <v>1175</v>
      </c>
      <c r="E1197" s="662"/>
    </row>
    <row r="1198" spans="2:5">
      <c r="B1198" s="470">
        <v>1241951900</v>
      </c>
      <c r="C1198" s="274" t="s">
        <v>723</v>
      </c>
      <c r="D1198" s="569">
        <v>1175</v>
      </c>
      <c r="E1198" s="662"/>
    </row>
    <row r="1199" spans="2:5">
      <c r="B1199" s="470">
        <v>1241951900</v>
      </c>
      <c r="C1199" s="274" t="s">
        <v>723</v>
      </c>
      <c r="D1199" s="569">
        <v>1175</v>
      </c>
      <c r="E1199" s="662"/>
    </row>
    <row r="1200" spans="2:5">
      <c r="B1200" s="470">
        <v>1241951900</v>
      </c>
      <c r="C1200" s="274" t="s">
        <v>723</v>
      </c>
      <c r="D1200" s="569">
        <v>1175</v>
      </c>
      <c r="E1200" s="662"/>
    </row>
    <row r="1201" spans="2:5">
      <c r="B1201" s="470">
        <v>1241951900</v>
      </c>
      <c r="C1201" s="274" t="s">
        <v>723</v>
      </c>
      <c r="D1201" s="569">
        <v>1175</v>
      </c>
      <c r="E1201" s="662"/>
    </row>
    <row r="1202" spans="2:5">
      <c r="B1202" s="470">
        <v>1241951900</v>
      </c>
      <c r="C1202" s="274" t="s">
        <v>723</v>
      </c>
      <c r="D1202" s="569">
        <v>1175</v>
      </c>
      <c r="E1202" s="662"/>
    </row>
    <row r="1203" spans="2:5">
      <c r="B1203" s="470">
        <v>1241951900</v>
      </c>
      <c r="C1203" s="274" t="s">
        <v>723</v>
      </c>
      <c r="D1203" s="569">
        <v>1175</v>
      </c>
      <c r="E1203" s="662"/>
    </row>
    <row r="1204" spans="2:5">
      <c r="B1204" s="470">
        <v>1241951900</v>
      </c>
      <c r="C1204" s="274" t="s">
        <v>723</v>
      </c>
      <c r="D1204" s="569">
        <v>1175</v>
      </c>
      <c r="E1204" s="662"/>
    </row>
    <row r="1205" spans="2:5">
      <c r="B1205" s="470">
        <v>1241951900</v>
      </c>
      <c r="C1205" s="274" t="s">
        <v>723</v>
      </c>
      <c r="D1205" s="569">
        <v>1175</v>
      </c>
      <c r="E1205" s="662"/>
    </row>
    <row r="1206" spans="2:5">
      <c r="B1206" s="470">
        <v>1241951900</v>
      </c>
      <c r="C1206" s="274" t="s">
        <v>723</v>
      </c>
      <c r="D1206" s="569">
        <v>1175</v>
      </c>
      <c r="E1206" s="662"/>
    </row>
    <row r="1207" spans="2:5">
      <c r="B1207" s="470">
        <v>1241951900</v>
      </c>
      <c r="C1207" s="274" t="s">
        <v>723</v>
      </c>
      <c r="D1207" s="569">
        <v>1175</v>
      </c>
      <c r="E1207" s="662"/>
    </row>
    <row r="1208" spans="2:5">
      <c r="B1208" s="470">
        <v>1241951900</v>
      </c>
      <c r="C1208" s="274" t="s">
        <v>723</v>
      </c>
      <c r="D1208" s="569">
        <v>1175</v>
      </c>
      <c r="E1208" s="662"/>
    </row>
    <row r="1209" spans="2:5">
      <c r="B1209" s="470">
        <v>1241951900</v>
      </c>
      <c r="C1209" s="274" t="s">
        <v>723</v>
      </c>
      <c r="D1209" s="569">
        <v>1175</v>
      </c>
      <c r="E1209" s="662"/>
    </row>
    <row r="1210" spans="2:5">
      <c r="B1210" s="470">
        <v>1241951900</v>
      </c>
      <c r="C1210" s="274" t="s">
        <v>723</v>
      </c>
      <c r="D1210" s="569">
        <v>1175</v>
      </c>
      <c r="E1210" s="662"/>
    </row>
    <row r="1211" spans="2:5">
      <c r="B1211" s="470">
        <v>1241951900</v>
      </c>
      <c r="C1211" s="274" t="s">
        <v>723</v>
      </c>
      <c r="D1211" s="569">
        <v>1175</v>
      </c>
      <c r="E1211" s="662"/>
    </row>
    <row r="1212" spans="2:5">
      <c r="B1212" s="470">
        <v>1241151100</v>
      </c>
      <c r="C1212" s="274" t="s">
        <v>701</v>
      </c>
      <c r="D1212" s="569">
        <v>2203.5100000000002</v>
      </c>
      <c r="E1212" s="662"/>
    </row>
    <row r="1213" spans="2:5">
      <c r="B1213" s="470">
        <v>1241151100</v>
      </c>
      <c r="C1213" s="274" t="s">
        <v>701</v>
      </c>
      <c r="D1213" s="569">
        <v>2203.5100000000002</v>
      </c>
      <c r="E1213" s="662"/>
    </row>
    <row r="1214" spans="2:5">
      <c r="B1214" s="470">
        <v>1241151100</v>
      </c>
      <c r="C1214" s="274" t="s">
        <v>701</v>
      </c>
      <c r="D1214" s="569">
        <v>2203.5100000000002</v>
      </c>
      <c r="E1214" s="662"/>
    </row>
    <row r="1215" spans="2:5">
      <c r="B1215" s="470">
        <v>1241151100</v>
      </c>
      <c r="C1215" s="274" t="s">
        <v>701</v>
      </c>
      <c r="D1215" s="569">
        <v>2203.5100000000002</v>
      </c>
      <c r="E1215" s="662"/>
    </row>
    <row r="1216" spans="2:5">
      <c r="B1216" s="470">
        <v>1241151100</v>
      </c>
      <c r="C1216" s="274" t="s">
        <v>701</v>
      </c>
      <c r="D1216" s="569">
        <v>2203.5100000000002</v>
      </c>
      <c r="E1216" s="662"/>
    </row>
    <row r="1217" spans="2:5">
      <c r="B1217" s="470">
        <v>1241151100</v>
      </c>
      <c r="C1217" s="274" t="s">
        <v>701</v>
      </c>
      <c r="D1217" s="569">
        <v>2203.5100000000002</v>
      </c>
      <c r="E1217" s="662"/>
    </row>
    <row r="1218" spans="2:5">
      <c r="B1218" s="470">
        <v>1241351500</v>
      </c>
      <c r="C1218" s="274" t="s">
        <v>717</v>
      </c>
      <c r="D1218" s="569">
        <v>5762.52</v>
      </c>
      <c r="E1218" s="662"/>
    </row>
    <row r="1219" spans="2:5">
      <c r="B1219" s="470">
        <v>1241351500</v>
      </c>
      <c r="C1219" s="274" t="s">
        <v>717</v>
      </c>
      <c r="D1219" s="569">
        <v>5762.52</v>
      </c>
      <c r="E1219" s="662"/>
    </row>
    <row r="1220" spans="2:5">
      <c r="B1220" s="470">
        <v>1241351500</v>
      </c>
      <c r="C1220" s="274" t="s">
        <v>717</v>
      </c>
      <c r="D1220" s="569">
        <v>5762.52</v>
      </c>
      <c r="E1220" s="662"/>
    </row>
    <row r="1221" spans="2:5">
      <c r="B1221" s="470">
        <v>1241351500</v>
      </c>
      <c r="C1221" s="274" t="s">
        <v>717</v>
      </c>
      <c r="D1221" s="569">
        <v>5762.52</v>
      </c>
      <c r="E1221" s="662"/>
    </row>
    <row r="1222" spans="2:5">
      <c r="B1222" s="470">
        <v>1241351500</v>
      </c>
      <c r="C1222" s="274" t="s">
        <v>717</v>
      </c>
      <c r="D1222" s="569">
        <v>5762.52</v>
      </c>
      <c r="E1222" s="662"/>
    </row>
    <row r="1223" spans="2:5">
      <c r="B1223" s="470">
        <v>1241351500</v>
      </c>
      <c r="C1223" s="274" t="s">
        <v>717</v>
      </c>
      <c r="D1223" s="569">
        <v>5762.52</v>
      </c>
      <c r="E1223" s="662"/>
    </row>
    <row r="1224" spans="2:5">
      <c r="B1224" s="470">
        <v>1241351500</v>
      </c>
      <c r="C1224" s="274" t="s">
        <v>718</v>
      </c>
      <c r="D1224" s="569">
        <v>2519.09</v>
      </c>
      <c r="E1224" s="662"/>
    </row>
    <row r="1225" spans="2:5">
      <c r="B1225" s="470">
        <v>1241351500</v>
      </c>
      <c r="C1225" s="274" t="s">
        <v>718</v>
      </c>
      <c r="D1225" s="569">
        <v>2519.09</v>
      </c>
      <c r="E1225" s="662"/>
    </row>
    <row r="1226" spans="2:5">
      <c r="B1226" s="470">
        <v>1241351500</v>
      </c>
      <c r="C1226" s="274" t="s">
        <v>718</v>
      </c>
      <c r="D1226" s="569">
        <v>2519.09</v>
      </c>
      <c r="E1226" s="662"/>
    </row>
    <row r="1227" spans="2:5">
      <c r="B1227" s="470">
        <v>1241351500</v>
      </c>
      <c r="C1227" s="274" t="s">
        <v>718</v>
      </c>
      <c r="D1227" s="569">
        <v>2519.09</v>
      </c>
      <c r="E1227" s="662"/>
    </row>
    <row r="1228" spans="2:5">
      <c r="B1228" s="470">
        <v>1241351500</v>
      </c>
      <c r="C1228" s="274" t="s">
        <v>718</v>
      </c>
      <c r="D1228" s="569">
        <v>2519.09</v>
      </c>
      <c r="E1228" s="662"/>
    </row>
    <row r="1229" spans="2:5">
      <c r="B1229" s="470">
        <v>1241351500</v>
      </c>
      <c r="C1229" s="274" t="s">
        <v>718</v>
      </c>
      <c r="D1229" s="569">
        <v>2519.09</v>
      </c>
      <c r="E1229" s="662"/>
    </row>
    <row r="1230" spans="2:5">
      <c r="B1230" s="470">
        <v>1241151100</v>
      </c>
      <c r="C1230" s="274" t="s">
        <v>702</v>
      </c>
      <c r="D1230" s="569">
        <v>2417.9499999999998</v>
      </c>
      <c r="E1230" s="662"/>
    </row>
    <row r="1231" spans="2:5">
      <c r="B1231" s="470">
        <v>1241151100</v>
      </c>
      <c r="C1231" s="274" t="s">
        <v>702</v>
      </c>
      <c r="D1231" s="569">
        <v>2417.9499999999998</v>
      </c>
      <c r="E1231" s="662"/>
    </row>
    <row r="1232" spans="2:5">
      <c r="B1232" s="470">
        <v>1241151100</v>
      </c>
      <c r="C1232" s="274" t="s">
        <v>702</v>
      </c>
      <c r="D1232" s="569">
        <v>2417.9499999999998</v>
      </c>
      <c r="E1232" s="662"/>
    </row>
    <row r="1233" spans="2:5">
      <c r="B1233" s="470">
        <v>1241151100</v>
      </c>
      <c r="C1233" s="274" t="s">
        <v>702</v>
      </c>
      <c r="D1233" s="569">
        <v>2417.9499999999998</v>
      </c>
      <c r="E1233" s="662"/>
    </row>
    <row r="1234" spans="2:5">
      <c r="B1234" s="470">
        <v>1241151100</v>
      </c>
      <c r="C1234" s="274" t="s">
        <v>702</v>
      </c>
      <c r="D1234" s="569">
        <v>2417.9499999999998</v>
      </c>
      <c r="E1234" s="662"/>
    </row>
    <row r="1235" spans="2:5">
      <c r="B1235" s="470">
        <v>1241151100</v>
      </c>
      <c r="C1235" s="274" t="s">
        <v>702</v>
      </c>
      <c r="D1235" s="569">
        <v>2417.9499999999998</v>
      </c>
      <c r="E1235" s="662"/>
    </row>
    <row r="1236" spans="2:5">
      <c r="B1236" s="470">
        <v>1241151100</v>
      </c>
      <c r="C1236" s="274" t="s">
        <v>702</v>
      </c>
      <c r="D1236" s="569">
        <v>2417.9499999999998</v>
      </c>
      <c r="E1236" s="662"/>
    </row>
    <row r="1237" spans="2:5">
      <c r="B1237" s="470">
        <v>1241151100</v>
      </c>
      <c r="C1237" s="274" t="s">
        <v>702</v>
      </c>
      <c r="D1237" s="569">
        <v>2417.9499999999998</v>
      </c>
      <c r="E1237" s="662"/>
    </row>
    <row r="1238" spans="2:5">
      <c r="B1238" s="470">
        <v>1241151100</v>
      </c>
      <c r="C1238" s="274" t="s">
        <v>702</v>
      </c>
      <c r="D1238" s="569">
        <v>4835.91</v>
      </c>
      <c r="E1238" s="662"/>
    </row>
    <row r="1239" spans="2:5">
      <c r="B1239" s="470">
        <v>1241151100</v>
      </c>
      <c r="C1239" s="274" t="s">
        <v>702</v>
      </c>
      <c r="D1239" s="569">
        <v>2417.9499999999998</v>
      </c>
      <c r="E1239" s="662"/>
    </row>
    <row r="1240" spans="2:5">
      <c r="B1240" s="470">
        <v>1241151100</v>
      </c>
      <c r="C1240" s="274" t="s">
        <v>702</v>
      </c>
      <c r="D1240" s="569">
        <v>2417.9499999999998</v>
      </c>
      <c r="E1240" s="662"/>
    </row>
    <row r="1241" spans="2:5">
      <c r="B1241" s="470">
        <v>1241151100</v>
      </c>
      <c r="C1241" s="274" t="s">
        <v>702</v>
      </c>
      <c r="D1241" s="569">
        <v>2417.9499999999998</v>
      </c>
      <c r="E1241" s="662"/>
    </row>
    <row r="1242" spans="2:5">
      <c r="B1242" s="470">
        <v>1241151100</v>
      </c>
      <c r="C1242" s="274" t="s">
        <v>702</v>
      </c>
      <c r="D1242" s="569">
        <v>2417.9499999999998</v>
      </c>
      <c r="E1242" s="662"/>
    </row>
    <row r="1243" spans="2:5">
      <c r="B1243" s="470">
        <v>1241151100</v>
      </c>
      <c r="C1243" s="274" t="s">
        <v>702</v>
      </c>
      <c r="D1243" s="569">
        <v>2417.9499999999998</v>
      </c>
      <c r="E1243" s="662"/>
    </row>
    <row r="1244" spans="2:5">
      <c r="B1244" s="470">
        <v>1241151100</v>
      </c>
      <c r="C1244" s="274" t="s">
        <v>702</v>
      </c>
      <c r="D1244" s="569">
        <v>2417.9499999999998</v>
      </c>
      <c r="E1244" s="662"/>
    </row>
    <row r="1245" spans="2:5">
      <c r="B1245" s="470">
        <v>1241151100</v>
      </c>
      <c r="C1245" s="274" t="s">
        <v>702</v>
      </c>
      <c r="D1245" s="569">
        <v>2417.9499999999998</v>
      </c>
      <c r="E1245" s="662"/>
    </row>
    <row r="1246" spans="2:5">
      <c r="B1246" s="470">
        <v>1241151100</v>
      </c>
      <c r="C1246" s="274" t="s">
        <v>702</v>
      </c>
      <c r="D1246" s="569">
        <v>2417.9499999999998</v>
      </c>
      <c r="E1246" s="662"/>
    </row>
    <row r="1247" spans="2:5">
      <c r="B1247" s="470">
        <v>1241151100</v>
      </c>
      <c r="C1247" s="274" t="s">
        <v>702</v>
      </c>
      <c r="D1247" s="569">
        <v>2417.9499999999998</v>
      </c>
      <c r="E1247" s="662"/>
    </row>
    <row r="1248" spans="2:5">
      <c r="B1248" s="470">
        <v>1241151100</v>
      </c>
      <c r="C1248" s="274" t="s">
        <v>702</v>
      </c>
      <c r="D1248" s="569">
        <v>2417.9499999999998</v>
      </c>
      <c r="E1248" s="662"/>
    </row>
    <row r="1249" spans="2:5">
      <c r="B1249" s="470">
        <v>1241351500</v>
      </c>
      <c r="C1249" s="274" t="s">
        <v>717</v>
      </c>
      <c r="D1249" s="569">
        <v>5732.88</v>
      </c>
      <c r="E1249" s="662"/>
    </row>
    <row r="1250" spans="2:5">
      <c r="B1250" s="470">
        <v>1241351500</v>
      </c>
      <c r="C1250" s="274" t="s">
        <v>717</v>
      </c>
      <c r="D1250" s="569">
        <v>5732.88</v>
      </c>
      <c r="E1250" s="662"/>
    </row>
    <row r="1251" spans="2:5">
      <c r="B1251" s="470">
        <v>1241351500</v>
      </c>
      <c r="C1251" s="274" t="s">
        <v>717</v>
      </c>
      <c r="D1251" s="569">
        <v>5732.88</v>
      </c>
      <c r="E1251" s="662"/>
    </row>
    <row r="1252" spans="2:5">
      <c r="B1252" s="470">
        <v>1241351500</v>
      </c>
      <c r="C1252" s="274" t="s">
        <v>717</v>
      </c>
      <c r="D1252" s="569">
        <v>5732.88</v>
      </c>
      <c r="E1252" s="662"/>
    </row>
    <row r="1253" spans="2:5">
      <c r="B1253" s="470">
        <v>1241351500</v>
      </c>
      <c r="C1253" s="274" t="s">
        <v>717</v>
      </c>
      <c r="D1253" s="569">
        <v>5732.88</v>
      </c>
      <c r="E1253" s="662"/>
    </row>
    <row r="1254" spans="2:5">
      <c r="B1254" s="470">
        <v>1241351500</v>
      </c>
      <c r="C1254" s="274" t="s">
        <v>717</v>
      </c>
      <c r="D1254" s="569">
        <v>5732.88</v>
      </c>
      <c r="E1254" s="662"/>
    </row>
    <row r="1255" spans="2:5">
      <c r="B1255" s="470">
        <v>1241351500</v>
      </c>
      <c r="C1255" s="274" t="s">
        <v>717</v>
      </c>
      <c r="D1255" s="569">
        <v>5732.88</v>
      </c>
      <c r="E1255" s="662"/>
    </row>
    <row r="1256" spans="2:5">
      <c r="B1256" s="470">
        <v>1241351500</v>
      </c>
      <c r="C1256" s="274" t="s">
        <v>717</v>
      </c>
      <c r="D1256" s="569">
        <v>5732.88</v>
      </c>
      <c r="E1256" s="662"/>
    </row>
    <row r="1257" spans="2:5">
      <c r="B1257" s="470">
        <v>1241351500</v>
      </c>
      <c r="C1257" s="274" t="s">
        <v>717</v>
      </c>
      <c r="D1257" s="569">
        <v>5732.88</v>
      </c>
      <c r="E1257" s="662"/>
    </row>
    <row r="1258" spans="2:5">
      <c r="B1258" s="470">
        <v>1241351500</v>
      </c>
      <c r="C1258" s="274" t="s">
        <v>717</v>
      </c>
      <c r="D1258" s="569">
        <v>5732.88</v>
      </c>
      <c r="E1258" s="662"/>
    </row>
    <row r="1259" spans="2:5">
      <c r="B1259" s="470">
        <v>1241351500</v>
      </c>
      <c r="C1259" s="274" t="s">
        <v>717</v>
      </c>
      <c r="D1259" s="569">
        <v>5732.88</v>
      </c>
      <c r="E1259" s="662"/>
    </row>
    <row r="1260" spans="2:5">
      <c r="B1260" s="470">
        <v>1241351500</v>
      </c>
      <c r="C1260" s="274" t="s">
        <v>717</v>
      </c>
      <c r="D1260" s="569">
        <v>5732.88</v>
      </c>
      <c r="E1260" s="662"/>
    </row>
    <row r="1261" spans="2:5">
      <c r="B1261" s="470">
        <v>1241351500</v>
      </c>
      <c r="C1261" s="274" t="s">
        <v>717</v>
      </c>
      <c r="D1261" s="569">
        <v>5732.88</v>
      </c>
      <c r="E1261" s="662"/>
    </row>
    <row r="1262" spans="2:5">
      <c r="B1262" s="470">
        <v>1241351500</v>
      </c>
      <c r="C1262" s="274" t="s">
        <v>717</v>
      </c>
      <c r="D1262" s="569">
        <v>5732.88</v>
      </c>
      <c r="E1262" s="662"/>
    </row>
    <row r="1263" spans="2:5">
      <c r="B1263" s="470">
        <v>1241351500</v>
      </c>
      <c r="C1263" s="274" t="s">
        <v>717</v>
      </c>
      <c r="D1263" s="569">
        <v>5732.88</v>
      </c>
      <c r="E1263" s="662"/>
    </row>
    <row r="1264" spans="2:5">
      <c r="B1264" s="470">
        <v>1241351500</v>
      </c>
      <c r="C1264" s="274" t="s">
        <v>719</v>
      </c>
      <c r="D1264" s="569">
        <v>84022.82</v>
      </c>
      <c r="E1264" s="662"/>
    </row>
    <row r="1265" spans="2:5">
      <c r="B1265" s="470">
        <v>1241151100</v>
      </c>
      <c r="C1265" s="274" t="s">
        <v>703</v>
      </c>
      <c r="D1265" s="569">
        <v>62284.05</v>
      </c>
      <c r="E1265" s="662"/>
    </row>
    <row r="1266" spans="2:5">
      <c r="B1266" s="470">
        <v>1241151100</v>
      </c>
      <c r="C1266" s="274" t="s">
        <v>704</v>
      </c>
      <c r="D1266" s="569">
        <v>25850.17</v>
      </c>
      <c r="E1266" s="662"/>
    </row>
    <row r="1267" spans="2:5">
      <c r="B1267" s="470">
        <v>1241151100</v>
      </c>
      <c r="C1267" s="274" t="s">
        <v>704</v>
      </c>
      <c r="D1267" s="569">
        <v>25850.17</v>
      </c>
      <c r="E1267" s="662"/>
    </row>
    <row r="1268" spans="2:5">
      <c r="B1268" s="470">
        <v>1241151100</v>
      </c>
      <c r="C1268" s="274" t="s">
        <v>704</v>
      </c>
      <c r="D1268" s="569">
        <v>25850.17</v>
      </c>
      <c r="E1268" s="662"/>
    </row>
    <row r="1269" spans="2:5">
      <c r="B1269" s="470">
        <v>1241151100</v>
      </c>
      <c r="C1269" s="274" t="s">
        <v>704</v>
      </c>
      <c r="D1269" s="569">
        <v>25850.17</v>
      </c>
      <c r="E1269" s="662"/>
    </row>
    <row r="1270" spans="2:5">
      <c r="B1270" s="470">
        <v>1241151100</v>
      </c>
      <c r="C1270" s="274" t="s">
        <v>705</v>
      </c>
      <c r="D1270" s="569">
        <v>33960.26</v>
      </c>
      <c r="E1270" s="662"/>
    </row>
    <row r="1271" spans="2:5">
      <c r="B1271" s="470">
        <v>1241151100</v>
      </c>
      <c r="C1271" s="274" t="s">
        <v>705</v>
      </c>
      <c r="D1271" s="569">
        <v>33960.26</v>
      </c>
      <c r="E1271" s="662"/>
    </row>
    <row r="1272" spans="2:5">
      <c r="B1272" s="470">
        <v>1241951900</v>
      </c>
      <c r="C1272" s="274" t="s">
        <v>724</v>
      </c>
      <c r="D1272" s="569">
        <v>2645.51</v>
      </c>
      <c r="E1272" s="662"/>
    </row>
    <row r="1273" spans="2:5">
      <c r="B1273" s="470">
        <v>1241951900</v>
      </c>
      <c r="C1273" s="274" t="s">
        <v>724</v>
      </c>
      <c r="D1273" s="569">
        <v>2645.51</v>
      </c>
      <c r="E1273" s="662"/>
    </row>
    <row r="1274" spans="2:5">
      <c r="B1274" s="470">
        <v>1241951900</v>
      </c>
      <c r="C1274" s="274" t="s">
        <v>724</v>
      </c>
      <c r="D1274" s="569">
        <v>2645.51</v>
      </c>
      <c r="E1274" s="662"/>
    </row>
    <row r="1275" spans="2:5">
      <c r="B1275" s="470">
        <v>1241951900</v>
      </c>
      <c r="C1275" s="274" t="s">
        <v>724</v>
      </c>
      <c r="D1275" s="569">
        <v>2645.51</v>
      </c>
      <c r="E1275" s="662"/>
    </row>
    <row r="1276" spans="2:5">
      <c r="B1276" s="470">
        <v>1241951900</v>
      </c>
      <c r="C1276" s="274" t="s">
        <v>725</v>
      </c>
      <c r="D1276" s="569">
        <v>569.39</v>
      </c>
      <c r="E1276" s="662"/>
    </row>
    <row r="1277" spans="2:5">
      <c r="B1277" s="470">
        <v>1241951900</v>
      </c>
      <c r="C1277" s="274" t="s">
        <v>726</v>
      </c>
      <c r="D1277" s="569">
        <v>5420.67</v>
      </c>
      <c r="E1277" s="662"/>
    </row>
    <row r="1278" spans="2:5">
      <c r="B1278" s="470">
        <v>1241151100</v>
      </c>
      <c r="C1278" s="274" t="s">
        <v>706</v>
      </c>
      <c r="D1278" s="569">
        <v>1641.04</v>
      </c>
      <c r="E1278" s="662"/>
    </row>
    <row r="1279" spans="2:5">
      <c r="B1279" s="470">
        <v>1241151100</v>
      </c>
      <c r="C1279" s="274" t="s">
        <v>706</v>
      </c>
      <c r="D1279" s="569">
        <v>1641.04</v>
      </c>
      <c r="E1279" s="662"/>
    </row>
    <row r="1280" spans="2:5">
      <c r="B1280" s="470">
        <v>1241151100</v>
      </c>
      <c r="C1280" s="274" t="s">
        <v>706</v>
      </c>
      <c r="D1280" s="569">
        <v>1641.04</v>
      </c>
      <c r="E1280" s="662"/>
    </row>
    <row r="1281" spans="2:5">
      <c r="B1281" s="470">
        <v>1241151100</v>
      </c>
      <c r="C1281" s="274" t="s">
        <v>707</v>
      </c>
      <c r="D1281" s="569">
        <v>2662.39</v>
      </c>
      <c r="E1281" s="662"/>
    </row>
    <row r="1282" spans="2:5">
      <c r="B1282" s="470">
        <v>1241151100</v>
      </c>
      <c r="C1282" s="274" t="s">
        <v>707</v>
      </c>
      <c r="D1282" s="569">
        <v>2662.39</v>
      </c>
      <c r="E1282" s="662"/>
    </row>
    <row r="1283" spans="2:5">
      <c r="B1283" s="470">
        <v>1241151100</v>
      </c>
      <c r="C1283" s="274" t="s">
        <v>707</v>
      </c>
      <c r="D1283" s="569">
        <v>2662.39</v>
      </c>
      <c r="E1283" s="662"/>
    </row>
    <row r="1284" spans="2:5">
      <c r="B1284" s="470">
        <v>1241151100</v>
      </c>
      <c r="C1284" s="274" t="s">
        <v>707</v>
      </c>
      <c r="D1284" s="569">
        <v>2662.39</v>
      </c>
      <c r="E1284" s="662"/>
    </row>
    <row r="1285" spans="2:5">
      <c r="B1285" s="470">
        <v>1241151100</v>
      </c>
      <c r="C1285" s="274" t="s">
        <v>707</v>
      </c>
      <c r="D1285" s="569">
        <v>2662.39</v>
      </c>
      <c r="E1285" s="662"/>
    </row>
    <row r="1286" spans="2:5">
      <c r="B1286" s="470">
        <v>1241151100</v>
      </c>
      <c r="C1286" s="274" t="s">
        <v>707</v>
      </c>
      <c r="D1286" s="569">
        <v>2662.39</v>
      </c>
      <c r="E1286" s="662"/>
    </row>
    <row r="1287" spans="2:5">
      <c r="B1287" s="470">
        <v>1241151100</v>
      </c>
      <c r="C1287" s="274" t="s">
        <v>707</v>
      </c>
      <c r="D1287" s="569">
        <v>2662.39</v>
      </c>
      <c r="E1287" s="662"/>
    </row>
    <row r="1288" spans="2:5">
      <c r="B1288" s="470">
        <v>1241151100</v>
      </c>
      <c r="C1288" s="274" t="s">
        <v>707</v>
      </c>
      <c r="D1288" s="569">
        <v>2662.39</v>
      </c>
      <c r="E1288" s="662"/>
    </row>
    <row r="1289" spans="2:5">
      <c r="B1289" s="470">
        <v>1241151100</v>
      </c>
      <c r="C1289" s="274" t="s">
        <v>707</v>
      </c>
      <c r="D1289" s="569">
        <v>2662.39</v>
      </c>
      <c r="E1289" s="662"/>
    </row>
    <row r="1290" spans="2:5">
      <c r="B1290" s="470">
        <v>1241151100</v>
      </c>
      <c r="C1290" s="274" t="s">
        <v>707</v>
      </c>
      <c r="D1290" s="569">
        <v>2662.39</v>
      </c>
      <c r="E1290" s="662"/>
    </row>
    <row r="1291" spans="2:5">
      <c r="B1291" s="470">
        <v>1241151100</v>
      </c>
      <c r="C1291" s="274" t="s">
        <v>707</v>
      </c>
      <c r="D1291" s="569">
        <v>2662.39</v>
      </c>
      <c r="E1291" s="662"/>
    </row>
    <row r="1292" spans="2:5">
      <c r="B1292" s="470">
        <v>1241151100</v>
      </c>
      <c r="C1292" s="274" t="s">
        <v>708</v>
      </c>
      <c r="D1292" s="569">
        <v>3118.55</v>
      </c>
      <c r="E1292" s="662"/>
    </row>
    <row r="1293" spans="2:5">
      <c r="B1293" s="470">
        <v>1241151100</v>
      </c>
      <c r="C1293" s="274" t="s">
        <v>708</v>
      </c>
      <c r="D1293" s="569">
        <v>3118.55</v>
      </c>
      <c r="E1293" s="662"/>
    </row>
    <row r="1294" spans="2:5">
      <c r="B1294" s="470">
        <v>1241151100</v>
      </c>
      <c r="C1294" s="274" t="s">
        <v>708</v>
      </c>
      <c r="D1294" s="569">
        <v>3118.55</v>
      </c>
      <c r="E1294" s="662"/>
    </row>
    <row r="1295" spans="2:5">
      <c r="B1295" s="470">
        <v>1241151100</v>
      </c>
      <c r="C1295" s="274" t="s">
        <v>708</v>
      </c>
      <c r="D1295" s="569">
        <v>3118.55</v>
      </c>
      <c r="E1295" s="662"/>
    </row>
    <row r="1296" spans="2:5">
      <c r="B1296" s="470">
        <v>1241151100</v>
      </c>
      <c r="C1296" s="274" t="s">
        <v>708</v>
      </c>
      <c r="D1296" s="569">
        <v>3118.55</v>
      </c>
      <c r="E1296" s="662"/>
    </row>
    <row r="1297" spans="2:5">
      <c r="B1297" s="470">
        <v>1241151100</v>
      </c>
      <c r="C1297" s="274" t="s">
        <v>708</v>
      </c>
      <c r="D1297" s="569">
        <v>3118.55</v>
      </c>
      <c r="E1297" s="662"/>
    </row>
    <row r="1298" spans="2:5">
      <c r="B1298" s="470">
        <v>1241151100</v>
      </c>
      <c r="C1298" s="274" t="s">
        <v>708</v>
      </c>
      <c r="D1298" s="569">
        <v>3118.55</v>
      </c>
      <c r="E1298" s="662"/>
    </row>
    <row r="1299" spans="2:5">
      <c r="B1299" s="470">
        <v>1241151100</v>
      </c>
      <c r="C1299" s="274" t="s">
        <v>708</v>
      </c>
      <c r="D1299" s="569">
        <v>3118.55</v>
      </c>
      <c r="E1299" s="662"/>
    </row>
    <row r="1300" spans="2:5">
      <c r="B1300" s="470">
        <v>1241151100</v>
      </c>
      <c r="C1300" s="274" t="s">
        <v>708</v>
      </c>
      <c r="D1300" s="569">
        <v>3118.55</v>
      </c>
      <c r="E1300" s="662"/>
    </row>
    <row r="1301" spans="2:5">
      <c r="B1301" s="470">
        <v>1241151100</v>
      </c>
      <c r="C1301" s="274" t="s">
        <v>708</v>
      </c>
      <c r="D1301" s="569">
        <v>3118.55</v>
      </c>
      <c r="E1301" s="662"/>
    </row>
    <row r="1302" spans="2:5">
      <c r="B1302" s="470">
        <v>1241151100</v>
      </c>
      <c r="C1302" s="274" t="s">
        <v>708</v>
      </c>
      <c r="D1302" s="569">
        <v>3118.55</v>
      </c>
      <c r="E1302" s="662"/>
    </row>
    <row r="1303" spans="2:5">
      <c r="B1303" s="470">
        <v>1241151100</v>
      </c>
      <c r="C1303" s="274" t="s">
        <v>708</v>
      </c>
      <c r="D1303" s="569">
        <v>3118.55</v>
      </c>
      <c r="E1303" s="662"/>
    </row>
    <row r="1304" spans="2:5">
      <c r="B1304" s="470">
        <v>1241351500</v>
      </c>
      <c r="C1304" s="274" t="s">
        <v>720</v>
      </c>
      <c r="D1304" s="569">
        <v>6562.13</v>
      </c>
      <c r="E1304" s="662"/>
    </row>
    <row r="1305" spans="2:5">
      <c r="B1305" s="470">
        <v>1241351500</v>
      </c>
      <c r="C1305" s="274" t="s">
        <v>720</v>
      </c>
      <c r="D1305" s="569">
        <v>6562.13</v>
      </c>
      <c r="E1305" s="662"/>
    </row>
    <row r="1306" spans="2:5">
      <c r="B1306" s="470">
        <v>1241351500</v>
      </c>
      <c r="C1306" s="274" t="s">
        <v>720</v>
      </c>
      <c r="D1306" s="569">
        <v>6562.13</v>
      </c>
      <c r="E1306" s="662"/>
    </row>
    <row r="1307" spans="2:5">
      <c r="B1307" s="470">
        <v>1241351500</v>
      </c>
      <c r="C1307" s="274" t="s">
        <v>720</v>
      </c>
      <c r="D1307" s="569">
        <v>6562.13</v>
      </c>
      <c r="E1307" s="662"/>
    </row>
    <row r="1308" spans="2:5">
      <c r="B1308" s="470">
        <v>1241351500</v>
      </c>
      <c r="C1308" s="274" t="s">
        <v>720</v>
      </c>
      <c r="D1308" s="569">
        <v>6562.13</v>
      </c>
      <c r="E1308" s="662"/>
    </row>
    <row r="1309" spans="2:5">
      <c r="B1309" s="470">
        <v>1241351500</v>
      </c>
      <c r="C1309" s="274" t="s">
        <v>720</v>
      </c>
      <c r="D1309" s="569">
        <v>6562.13</v>
      </c>
      <c r="E1309" s="662"/>
    </row>
    <row r="1310" spans="2:5">
      <c r="B1310" s="470">
        <v>1241351500</v>
      </c>
      <c r="C1310" s="274" t="s">
        <v>720</v>
      </c>
      <c r="D1310" s="569">
        <v>6562.13</v>
      </c>
      <c r="E1310" s="662"/>
    </row>
    <row r="1311" spans="2:5">
      <c r="B1311" s="470">
        <v>1241351500</v>
      </c>
      <c r="C1311" s="274" t="s">
        <v>720</v>
      </c>
      <c r="D1311" s="569">
        <v>6562.13</v>
      </c>
      <c r="E1311" s="662"/>
    </row>
    <row r="1312" spans="2:5">
      <c r="B1312" s="470">
        <v>1241351500</v>
      </c>
      <c r="C1312" s="274" t="s">
        <v>720</v>
      </c>
      <c r="D1312" s="569">
        <v>6562.13</v>
      </c>
      <c r="E1312" s="662"/>
    </row>
    <row r="1313" spans="2:5">
      <c r="B1313" s="470">
        <v>1241351500</v>
      </c>
      <c r="C1313" s="274" t="s">
        <v>720</v>
      </c>
      <c r="D1313" s="569">
        <v>6562.13</v>
      </c>
      <c r="E1313" s="662"/>
    </row>
    <row r="1314" spans="2:5">
      <c r="B1314" s="470">
        <v>1241351500</v>
      </c>
      <c r="C1314" s="274" t="s">
        <v>720</v>
      </c>
      <c r="D1314" s="569">
        <v>6562.13</v>
      </c>
      <c r="E1314" s="662"/>
    </row>
    <row r="1315" spans="2:5">
      <c r="B1315" s="470">
        <v>1241351500</v>
      </c>
      <c r="C1315" s="274" t="s">
        <v>720</v>
      </c>
      <c r="D1315" s="569">
        <v>6562.13</v>
      </c>
      <c r="E1315" s="662"/>
    </row>
    <row r="1316" spans="2:5">
      <c r="B1316" s="470">
        <v>1241351500</v>
      </c>
      <c r="C1316" s="274" t="s">
        <v>720</v>
      </c>
      <c r="D1316" s="569">
        <v>6562.13</v>
      </c>
      <c r="E1316" s="662"/>
    </row>
    <row r="1317" spans="2:5">
      <c r="B1317" s="470">
        <v>1241351500</v>
      </c>
      <c r="C1317" s="274" t="s">
        <v>720</v>
      </c>
      <c r="D1317" s="569">
        <v>6562.13</v>
      </c>
      <c r="E1317" s="662"/>
    </row>
    <row r="1318" spans="2:5">
      <c r="B1318" s="470">
        <v>1241351500</v>
      </c>
      <c r="C1318" s="274" t="s">
        <v>720</v>
      </c>
      <c r="D1318" s="569">
        <v>6562.13</v>
      </c>
      <c r="E1318" s="662"/>
    </row>
    <row r="1319" spans="2:5">
      <c r="B1319" s="470">
        <v>1241351500</v>
      </c>
      <c r="C1319" s="274" t="s">
        <v>720</v>
      </c>
      <c r="D1319" s="569">
        <v>6562.13</v>
      </c>
      <c r="E1319" s="662"/>
    </row>
    <row r="1320" spans="2:5">
      <c r="B1320" s="470">
        <v>1241351500</v>
      </c>
      <c r="C1320" s="274" t="s">
        <v>720</v>
      </c>
      <c r="D1320" s="569">
        <v>6562.13</v>
      </c>
      <c r="E1320" s="662"/>
    </row>
    <row r="1321" spans="2:5">
      <c r="B1321" s="470">
        <v>1241351500</v>
      </c>
      <c r="C1321" s="274" t="s">
        <v>720</v>
      </c>
      <c r="D1321" s="569">
        <v>6562.13</v>
      </c>
      <c r="E1321" s="662"/>
    </row>
    <row r="1322" spans="2:5">
      <c r="B1322" s="470">
        <v>1241351500</v>
      </c>
      <c r="C1322" s="274" t="s">
        <v>720</v>
      </c>
      <c r="D1322" s="569">
        <v>6562.13</v>
      </c>
      <c r="E1322" s="662"/>
    </row>
    <row r="1323" spans="2:5">
      <c r="B1323" s="470">
        <v>1241351500</v>
      </c>
      <c r="C1323" s="274" t="s">
        <v>720</v>
      </c>
      <c r="D1323" s="569">
        <v>6562.13</v>
      </c>
      <c r="E1323" s="662"/>
    </row>
    <row r="1324" spans="2:5">
      <c r="B1324" s="470">
        <v>1241351500</v>
      </c>
      <c r="C1324" s="274" t="s">
        <v>720</v>
      </c>
      <c r="D1324" s="569">
        <v>6562.13</v>
      </c>
      <c r="E1324" s="662"/>
    </row>
    <row r="1325" spans="2:5">
      <c r="B1325" s="470">
        <v>1241351500</v>
      </c>
      <c r="C1325" s="274" t="s">
        <v>720</v>
      </c>
      <c r="D1325" s="569">
        <v>6562.13</v>
      </c>
      <c r="E1325" s="662"/>
    </row>
    <row r="1326" spans="2:5">
      <c r="B1326" s="470">
        <v>1241351500</v>
      </c>
      <c r="C1326" s="274" t="s">
        <v>720</v>
      </c>
      <c r="D1326" s="569">
        <v>6562.13</v>
      </c>
      <c r="E1326" s="662"/>
    </row>
    <row r="1327" spans="2:5">
      <c r="B1327" s="470">
        <v>1241351500</v>
      </c>
      <c r="C1327" s="274" t="s">
        <v>720</v>
      </c>
      <c r="D1327" s="569">
        <v>6562.13</v>
      </c>
      <c r="E1327" s="662"/>
    </row>
    <row r="1328" spans="2:5">
      <c r="B1328" s="470">
        <v>1241351500</v>
      </c>
      <c r="C1328" s="274" t="s">
        <v>720</v>
      </c>
      <c r="D1328" s="569">
        <v>6562.13</v>
      </c>
      <c r="E1328" s="662"/>
    </row>
    <row r="1329" spans="2:5">
      <c r="B1329" s="470">
        <v>1241351500</v>
      </c>
      <c r="C1329" s="274" t="s">
        <v>720</v>
      </c>
      <c r="D1329" s="569">
        <v>6562.13</v>
      </c>
      <c r="E1329" s="662"/>
    </row>
    <row r="1330" spans="2:5">
      <c r="B1330" s="470">
        <v>1241351500</v>
      </c>
      <c r="C1330" s="274" t="s">
        <v>720</v>
      </c>
      <c r="D1330" s="569">
        <v>6562.13</v>
      </c>
      <c r="E1330" s="662"/>
    </row>
    <row r="1331" spans="2:5">
      <c r="B1331" s="470">
        <v>1241351500</v>
      </c>
      <c r="C1331" s="274" t="s">
        <v>720</v>
      </c>
      <c r="D1331" s="569">
        <v>6562.13</v>
      </c>
      <c r="E1331" s="662"/>
    </row>
    <row r="1332" spans="2:5">
      <c r="B1332" s="470">
        <v>1241351500</v>
      </c>
      <c r="C1332" s="274" t="s">
        <v>959</v>
      </c>
      <c r="D1332" s="569">
        <v>23031.94</v>
      </c>
      <c r="E1332" s="662"/>
    </row>
    <row r="1333" spans="2:5">
      <c r="B1333" s="470">
        <v>1241351500</v>
      </c>
      <c r="C1333" s="274" t="s">
        <v>960</v>
      </c>
      <c r="D1333" s="569">
        <v>2813.81</v>
      </c>
      <c r="E1333" s="662"/>
    </row>
    <row r="1334" spans="2:5">
      <c r="B1334" s="470">
        <v>1241351500</v>
      </c>
      <c r="C1334" s="274" t="s">
        <v>960</v>
      </c>
      <c r="D1334" s="569">
        <v>2813.81</v>
      </c>
      <c r="E1334" s="662"/>
    </row>
    <row r="1335" spans="2:5">
      <c r="B1335" s="470">
        <v>1241351500</v>
      </c>
      <c r="C1335" s="274" t="s">
        <v>960</v>
      </c>
      <c r="D1335" s="569">
        <v>2813.81</v>
      </c>
      <c r="E1335" s="662"/>
    </row>
    <row r="1336" spans="2:5">
      <c r="B1336" s="470">
        <v>1241351500</v>
      </c>
      <c r="C1336" s="274" t="s">
        <v>960</v>
      </c>
      <c r="D1336" s="569">
        <v>2813.81</v>
      </c>
      <c r="E1336" s="662"/>
    </row>
    <row r="1337" spans="2:5">
      <c r="B1337" s="470">
        <v>1241951900</v>
      </c>
      <c r="C1337" s="274" t="s">
        <v>961</v>
      </c>
      <c r="D1337" s="569">
        <v>107055</v>
      </c>
      <c r="E1337" s="662"/>
    </row>
    <row r="1338" spans="2:5">
      <c r="B1338" s="470">
        <v>1241951900</v>
      </c>
      <c r="C1338" s="274" t="s">
        <v>961</v>
      </c>
      <c r="D1338" s="569">
        <v>107055</v>
      </c>
      <c r="E1338" s="662"/>
    </row>
    <row r="1339" spans="2:5">
      <c r="B1339" s="470">
        <v>1241351500</v>
      </c>
      <c r="C1339" s="274" t="s">
        <v>713</v>
      </c>
      <c r="D1339" s="569">
        <v>15440.47</v>
      </c>
      <c r="E1339" s="662"/>
    </row>
    <row r="1340" spans="2:5">
      <c r="B1340" s="470">
        <v>1241351500</v>
      </c>
      <c r="C1340" s="274" t="s">
        <v>713</v>
      </c>
      <c r="D1340" s="569">
        <v>15440.47</v>
      </c>
      <c r="E1340" s="662"/>
    </row>
    <row r="1341" spans="2:5">
      <c r="B1341" s="470">
        <v>1241351500</v>
      </c>
      <c r="C1341" s="274" t="s">
        <v>713</v>
      </c>
      <c r="D1341" s="569">
        <v>15440.47</v>
      </c>
      <c r="E1341" s="662"/>
    </row>
    <row r="1342" spans="2:5">
      <c r="B1342" s="470">
        <v>1241351500</v>
      </c>
      <c r="C1342" s="274" t="s">
        <v>713</v>
      </c>
      <c r="D1342" s="569">
        <v>15440.47</v>
      </c>
      <c r="E1342" s="662"/>
    </row>
    <row r="1343" spans="2:5">
      <c r="B1343" s="470">
        <v>1241351500</v>
      </c>
      <c r="C1343" s="274" t="s">
        <v>713</v>
      </c>
      <c r="D1343" s="569">
        <v>15440.47</v>
      </c>
      <c r="E1343" s="662"/>
    </row>
    <row r="1344" spans="2:5">
      <c r="B1344" s="470">
        <v>1241351500</v>
      </c>
      <c r="C1344" s="274" t="s">
        <v>713</v>
      </c>
      <c r="D1344" s="569">
        <v>15440.47</v>
      </c>
      <c r="E1344" s="662"/>
    </row>
    <row r="1345" spans="2:5">
      <c r="B1345" s="470">
        <v>1241351500</v>
      </c>
      <c r="C1345" s="274" t="s">
        <v>713</v>
      </c>
      <c r="D1345" s="569">
        <v>15440.47</v>
      </c>
      <c r="E1345" s="662"/>
    </row>
    <row r="1346" spans="2:5">
      <c r="B1346" s="470">
        <v>1241351500</v>
      </c>
      <c r="C1346" s="274" t="s">
        <v>713</v>
      </c>
      <c r="D1346" s="569">
        <v>15440.47</v>
      </c>
      <c r="E1346" s="662"/>
    </row>
    <row r="1347" spans="2:5">
      <c r="B1347" s="470">
        <v>1241351500</v>
      </c>
      <c r="C1347" s="274" t="s">
        <v>713</v>
      </c>
      <c r="D1347" s="569">
        <v>15440.47</v>
      </c>
      <c r="E1347" s="662"/>
    </row>
    <row r="1348" spans="2:5">
      <c r="B1348" s="470">
        <v>1241351500</v>
      </c>
      <c r="C1348" s="274" t="s">
        <v>713</v>
      </c>
      <c r="D1348" s="569">
        <v>15440.47</v>
      </c>
      <c r="E1348" s="662"/>
    </row>
    <row r="1349" spans="2:5">
      <c r="B1349" s="470">
        <v>1241351500</v>
      </c>
      <c r="C1349" s="274" t="s">
        <v>713</v>
      </c>
      <c r="D1349" s="569">
        <v>15440.47</v>
      </c>
      <c r="E1349" s="662"/>
    </row>
    <row r="1350" spans="2:5">
      <c r="B1350" s="470">
        <v>1241351500</v>
      </c>
      <c r="C1350" s="274" t="s">
        <v>713</v>
      </c>
      <c r="D1350" s="569">
        <v>15440.47</v>
      </c>
      <c r="E1350" s="662"/>
    </row>
    <row r="1351" spans="2:5">
      <c r="B1351" s="470">
        <v>1241351500</v>
      </c>
      <c r="C1351" s="274" t="s">
        <v>713</v>
      </c>
      <c r="D1351" s="569">
        <v>15440.47</v>
      </c>
      <c r="E1351" s="662"/>
    </row>
    <row r="1352" spans="2:5">
      <c r="B1352" s="470">
        <v>1241351500</v>
      </c>
      <c r="C1352" s="274" t="s">
        <v>713</v>
      </c>
      <c r="D1352" s="569">
        <v>15440.47</v>
      </c>
      <c r="E1352" s="662"/>
    </row>
    <row r="1353" spans="2:5">
      <c r="B1353" s="470">
        <v>1241351500</v>
      </c>
      <c r="C1353" s="274" t="s">
        <v>713</v>
      </c>
      <c r="D1353" s="569">
        <v>15440.47</v>
      </c>
      <c r="E1353" s="662"/>
    </row>
    <row r="1354" spans="2:5">
      <c r="B1354" s="470">
        <v>1241351500</v>
      </c>
      <c r="C1354" s="274" t="s">
        <v>713</v>
      </c>
      <c r="D1354" s="569">
        <v>15440.47</v>
      </c>
      <c r="E1354" s="662"/>
    </row>
    <row r="1355" spans="2:5">
      <c r="B1355" s="470">
        <v>1241351500</v>
      </c>
      <c r="C1355" s="274" t="s">
        <v>713</v>
      </c>
      <c r="D1355" s="569">
        <v>15440.47</v>
      </c>
      <c r="E1355" s="662"/>
    </row>
    <row r="1356" spans="2:5">
      <c r="B1356" s="470">
        <v>1241351500</v>
      </c>
      <c r="C1356" s="274" t="s">
        <v>713</v>
      </c>
      <c r="D1356" s="569">
        <v>15440.47</v>
      </c>
      <c r="E1356" s="662"/>
    </row>
    <row r="1357" spans="2:5">
      <c r="B1357" s="470">
        <v>1241351500</v>
      </c>
      <c r="C1357" s="274" t="s">
        <v>713</v>
      </c>
      <c r="D1357" s="569">
        <v>15440.47</v>
      </c>
      <c r="E1357" s="662"/>
    </row>
    <row r="1358" spans="2:5">
      <c r="B1358" s="470">
        <v>1241351500</v>
      </c>
      <c r="C1358" s="274" t="s">
        <v>713</v>
      </c>
      <c r="D1358" s="569">
        <v>15440.47</v>
      </c>
      <c r="E1358" s="662"/>
    </row>
    <row r="1359" spans="2:5">
      <c r="B1359" s="470">
        <v>1241351500</v>
      </c>
      <c r="C1359" s="274" t="s">
        <v>713</v>
      </c>
      <c r="D1359" s="569">
        <v>15440.47</v>
      </c>
      <c r="E1359" s="662"/>
    </row>
    <row r="1360" spans="2:5">
      <c r="B1360" s="470">
        <v>1241351500</v>
      </c>
      <c r="C1360" s="274" t="s">
        <v>713</v>
      </c>
      <c r="D1360" s="569">
        <v>15440.47</v>
      </c>
      <c r="E1360" s="662"/>
    </row>
    <row r="1361" spans="2:5">
      <c r="B1361" s="470">
        <v>1241351500</v>
      </c>
      <c r="C1361" s="274" t="s">
        <v>713</v>
      </c>
      <c r="D1361" s="569">
        <v>15440.47</v>
      </c>
      <c r="E1361" s="662"/>
    </row>
    <row r="1362" spans="2:5">
      <c r="B1362" s="470">
        <v>1241351500</v>
      </c>
      <c r="C1362" s="274" t="s">
        <v>713</v>
      </c>
      <c r="D1362" s="569">
        <v>15440.47</v>
      </c>
      <c r="E1362" s="662"/>
    </row>
    <row r="1363" spans="2:5">
      <c r="B1363" s="470">
        <v>1241351500</v>
      </c>
      <c r="C1363" s="274" t="s">
        <v>713</v>
      </c>
      <c r="D1363" s="569">
        <v>15440.47</v>
      </c>
      <c r="E1363" s="662"/>
    </row>
    <row r="1364" spans="2:5">
      <c r="B1364" s="470">
        <v>1241351500</v>
      </c>
      <c r="C1364" s="274" t="s">
        <v>713</v>
      </c>
      <c r="D1364" s="569">
        <v>15440.47</v>
      </c>
      <c r="E1364" s="662"/>
    </row>
    <row r="1365" spans="2:5">
      <c r="B1365" s="470">
        <v>1241351500</v>
      </c>
      <c r="C1365" s="274" t="s">
        <v>713</v>
      </c>
      <c r="D1365" s="569">
        <v>15440.47</v>
      </c>
      <c r="E1365" s="662"/>
    </row>
    <row r="1366" spans="2:5">
      <c r="B1366" s="470">
        <v>1241351500</v>
      </c>
      <c r="C1366" s="274" t="s">
        <v>713</v>
      </c>
      <c r="D1366" s="569">
        <v>15440.47</v>
      </c>
      <c r="E1366" s="662"/>
    </row>
    <row r="1367" spans="2:5">
      <c r="B1367" s="470">
        <v>1241351500</v>
      </c>
      <c r="C1367" s="274" t="s">
        <v>713</v>
      </c>
      <c r="D1367" s="569">
        <v>15440.47</v>
      </c>
      <c r="E1367" s="662"/>
    </row>
    <row r="1368" spans="2:5">
      <c r="B1368" s="470">
        <v>1241351500</v>
      </c>
      <c r="C1368" s="274" t="s">
        <v>713</v>
      </c>
      <c r="D1368" s="569">
        <v>15440.47</v>
      </c>
      <c r="E1368" s="662"/>
    </row>
    <row r="1369" spans="2:5">
      <c r="B1369" s="470">
        <v>1241351500</v>
      </c>
      <c r="C1369" s="274" t="s">
        <v>713</v>
      </c>
      <c r="D1369" s="569">
        <v>15440.47</v>
      </c>
      <c r="E1369" s="662"/>
    </row>
    <row r="1370" spans="2:5">
      <c r="B1370" s="470">
        <v>1241351500</v>
      </c>
      <c r="C1370" s="274" t="s">
        <v>713</v>
      </c>
      <c r="D1370" s="569">
        <v>15440.47</v>
      </c>
      <c r="E1370" s="662"/>
    </row>
    <row r="1371" spans="2:5">
      <c r="B1371" s="470">
        <v>1241351500</v>
      </c>
      <c r="C1371" s="274" t="s">
        <v>713</v>
      </c>
      <c r="D1371" s="569">
        <v>15440.47</v>
      </c>
      <c r="E1371" s="662"/>
    </row>
    <row r="1372" spans="2:5">
      <c r="B1372" s="470">
        <v>1241351500</v>
      </c>
      <c r="C1372" s="274" t="s">
        <v>713</v>
      </c>
      <c r="D1372" s="569">
        <v>15440.47</v>
      </c>
      <c r="E1372" s="662"/>
    </row>
    <row r="1373" spans="2:5">
      <c r="B1373" s="470">
        <v>1241351500</v>
      </c>
      <c r="C1373" s="274" t="s">
        <v>713</v>
      </c>
      <c r="D1373" s="569">
        <v>15440.47</v>
      </c>
      <c r="E1373" s="662"/>
    </row>
    <row r="1374" spans="2:5">
      <c r="B1374" s="470">
        <v>1241351500</v>
      </c>
      <c r="C1374" s="274" t="s">
        <v>713</v>
      </c>
      <c r="D1374" s="569">
        <v>15440.47</v>
      </c>
      <c r="E1374" s="662"/>
    </row>
    <row r="1375" spans="2:5">
      <c r="B1375" s="470">
        <v>1241351500</v>
      </c>
      <c r="C1375" s="274" t="s">
        <v>713</v>
      </c>
      <c r="D1375" s="569">
        <v>15440.47</v>
      </c>
      <c r="E1375" s="662"/>
    </row>
    <row r="1376" spans="2:5">
      <c r="B1376" s="470">
        <v>1241351500</v>
      </c>
      <c r="C1376" s="274" t="s">
        <v>713</v>
      </c>
      <c r="D1376" s="569">
        <v>15440.47</v>
      </c>
      <c r="E1376" s="662"/>
    </row>
    <row r="1377" spans="2:5">
      <c r="B1377" s="470">
        <v>1241351500</v>
      </c>
      <c r="C1377" s="274" t="s">
        <v>713</v>
      </c>
      <c r="D1377" s="569">
        <v>15440.47</v>
      </c>
      <c r="E1377" s="662"/>
    </row>
    <row r="1378" spans="2:5">
      <c r="B1378" s="470">
        <v>1241351500</v>
      </c>
      <c r="C1378" s="274" t="s">
        <v>713</v>
      </c>
      <c r="D1378" s="569">
        <v>15440.47</v>
      </c>
      <c r="E1378" s="662"/>
    </row>
    <row r="1379" spans="2:5">
      <c r="B1379" s="470">
        <v>1241351500</v>
      </c>
      <c r="C1379" s="274" t="s">
        <v>713</v>
      </c>
      <c r="D1379" s="569">
        <v>15440.47</v>
      </c>
      <c r="E1379" s="662"/>
    </row>
    <row r="1380" spans="2:5">
      <c r="B1380" s="470">
        <v>1241351500</v>
      </c>
      <c r="C1380" s="274" t="s">
        <v>713</v>
      </c>
      <c r="D1380" s="569">
        <v>15440.47</v>
      </c>
      <c r="E1380" s="662"/>
    </row>
    <row r="1381" spans="2:5">
      <c r="B1381" s="470">
        <v>1241351500</v>
      </c>
      <c r="C1381" s="274" t="s">
        <v>713</v>
      </c>
      <c r="D1381" s="569">
        <v>15440.47</v>
      </c>
      <c r="E1381" s="662"/>
    </row>
    <row r="1382" spans="2:5">
      <c r="B1382" s="470">
        <v>1241351500</v>
      </c>
      <c r="C1382" s="274" t="s">
        <v>713</v>
      </c>
      <c r="D1382" s="569">
        <v>15440.47</v>
      </c>
      <c r="E1382" s="662"/>
    </row>
    <row r="1383" spans="2:5">
      <c r="B1383" s="470">
        <v>1241351500</v>
      </c>
      <c r="C1383" s="274" t="s">
        <v>713</v>
      </c>
      <c r="D1383" s="569">
        <v>15440.47</v>
      </c>
      <c r="E1383" s="662"/>
    </row>
    <row r="1384" spans="2:5">
      <c r="B1384" s="470">
        <v>1241351500</v>
      </c>
      <c r="C1384" s="274" t="s">
        <v>713</v>
      </c>
      <c r="D1384" s="569">
        <v>15440.47</v>
      </c>
      <c r="E1384" s="662"/>
    </row>
    <row r="1385" spans="2:5">
      <c r="B1385" s="470">
        <v>1241351500</v>
      </c>
      <c r="C1385" s="274" t="s">
        <v>713</v>
      </c>
      <c r="D1385" s="569">
        <v>15440.47</v>
      </c>
      <c r="E1385" s="662"/>
    </row>
    <row r="1386" spans="2:5">
      <c r="B1386" s="470">
        <v>1241351500</v>
      </c>
      <c r="C1386" s="274" t="s">
        <v>713</v>
      </c>
      <c r="D1386" s="569">
        <v>15440.47</v>
      </c>
      <c r="E1386" s="662"/>
    </row>
    <row r="1387" spans="2:5">
      <c r="B1387" s="470">
        <v>1241351500</v>
      </c>
      <c r="C1387" s="274" t="s">
        <v>713</v>
      </c>
      <c r="D1387" s="569">
        <v>15440.47</v>
      </c>
      <c r="E1387" s="662"/>
    </row>
    <row r="1388" spans="2:5">
      <c r="B1388" s="470">
        <v>1241351500</v>
      </c>
      <c r="C1388" s="274" t="s">
        <v>713</v>
      </c>
      <c r="D1388" s="569">
        <v>15440.47</v>
      </c>
      <c r="E1388" s="662"/>
    </row>
    <row r="1389" spans="2:5">
      <c r="B1389" s="470">
        <v>1241351500</v>
      </c>
      <c r="C1389" s="274" t="s">
        <v>713</v>
      </c>
      <c r="D1389" s="569">
        <v>15440.47</v>
      </c>
      <c r="E1389" s="662"/>
    </row>
    <row r="1390" spans="2:5">
      <c r="B1390" s="470">
        <v>1241351500</v>
      </c>
      <c r="C1390" s="274" t="s">
        <v>713</v>
      </c>
      <c r="D1390" s="569">
        <v>15440.47</v>
      </c>
      <c r="E1390" s="662"/>
    </row>
    <row r="1391" spans="2:5">
      <c r="B1391" s="470">
        <v>1241351500</v>
      </c>
      <c r="C1391" s="274" t="s">
        <v>713</v>
      </c>
      <c r="D1391" s="569">
        <v>15440.47</v>
      </c>
      <c r="E1391" s="662"/>
    </row>
    <row r="1392" spans="2:5">
      <c r="B1392" s="470">
        <v>1241351500</v>
      </c>
      <c r="C1392" s="274" t="s">
        <v>713</v>
      </c>
      <c r="D1392" s="569">
        <v>15440.47</v>
      </c>
      <c r="E1392" s="662"/>
    </row>
    <row r="1393" spans="2:5">
      <c r="B1393" s="470">
        <v>1241351500</v>
      </c>
      <c r="C1393" s="274" t="s">
        <v>713</v>
      </c>
      <c r="D1393" s="569">
        <v>15440.47</v>
      </c>
      <c r="E1393" s="662"/>
    </row>
    <row r="1394" spans="2:5">
      <c r="B1394" s="470">
        <v>1241351500</v>
      </c>
      <c r="C1394" s="274" t="s">
        <v>713</v>
      </c>
      <c r="D1394" s="569">
        <v>15440.47</v>
      </c>
      <c r="E1394" s="662"/>
    </row>
    <row r="1395" spans="2:5">
      <c r="B1395" s="470">
        <v>1241351500</v>
      </c>
      <c r="C1395" s="274" t="s">
        <v>713</v>
      </c>
      <c r="D1395" s="569">
        <v>15440.47</v>
      </c>
      <c r="E1395" s="662"/>
    </row>
    <row r="1396" spans="2:5">
      <c r="B1396" s="470">
        <v>1241351500</v>
      </c>
      <c r="C1396" s="274" t="s">
        <v>713</v>
      </c>
      <c r="D1396" s="569">
        <v>15440.47</v>
      </c>
      <c r="E1396" s="662"/>
    </row>
    <row r="1397" spans="2:5">
      <c r="B1397" s="470">
        <v>1241351500</v>
      </c>
      <c r="C1397" s="274" t="s">
        <v>713</v>
      </c>
      <c r="D1397" s="569">
        <v>15440.47</v>
      </c>
      <c r="E1397" s="662"/>
    </row>
    <row r="1398" spans="2:5">
      <c r="B1398" s="470">
        <v>1241351500</v>
      </c>
      <c r="C1398" s="274" t="s">
        <v>713</v>
      </c>
      <c r="D1398" s="569">
        <v>15440.47</v>
      </c>
      <c r="E1398" s="662"/>
    </row>
    <row r="1399" spans="2:5">
      <c r="B1399" s="470">
        <v>1241351500</v>
      </c>
      <c r="C1399" s="274" t="s">
        <v>713</v>
      </c>
      <c r="D1399" s="569">
        <v>15440.47</v>
      </c>
      <c r="E1399" s="662"/>
    </row>
    <row r="1400" spans="2:5">
      <c r="B1400" s="470">
        <v>1241351500</v>
      </c>
      <c r="C1400" s="274" t="s">
        <v>713</v>
      </c>
      <c r="D1400" s="569">
        <v>15440.47</v>
      </c>
      <c r="E1400" s="662"/>
    </row>
    <row r="1401" spans="2:5">
      <c r="B1401" s="470">
        <v>1241351500</v>
      </c>
      <c r="C1401" s="274" t="s">
        <v>713</v>
      </c>
      <c r="D1401" s="569">
        <v>15440.47</v>
      </c>
      <c r="E1401" s="662"/>
    </row>
    <row r="1402" spans="2:5">
      <c r="B1402" s="470">
        <v>1241351500</v>
      </c>
      <c r="C1402" s="274" t="s">
        <v>713</v>
      </c>
      <c r="D1402" s="569">
        <v>15440.47</v>
      </c>
      <c r="E1402" s="662"/>
    </row>
    <row r="1403" spans="2:5">
      <c r="B1403" s="470">
        <v>1241351500</v>
      </c>
      <c r="C1403" s="274" t="s">
        <v>713</v>
      </c>
      <c r="D1403" s="569">
        <v>15440.47</v>
      </c>
      <c r="E1403" s="662"/>
    </row>
    <row r="1404" spans="2:5">
      <c r="B1404" s="470">
        <v>1241351500</v>
      </c>
      <c r="C1404" s="274" t="s">
        <v>713</v>
      </c>
      <c r="D1404" s="569">
        <v>15440.47</v>
      </c>
      <c r="E1404" s="662"/>
    </row>
    <row r="1405" spans="2:5">
      <c r="B1405" s="470">
        <v>1241351500</v>
      </c>
      <c r="C1405" s="274" t="s">
        <v>713</v>
      </c>
      <c r="D1405" s="569">
        <v>15440.47</v>
      </c>
      <c r="E1405" s="662"/>
    </row>
    <row r="1406" spans="2:5">
      <c r="B1406" s="470">
        <v>1241351500</v>
      </c>
      <c r="C1406" s="274" t="s">
        <v>713</v>
      </c>
      <c r="D1406" s="569">
        <v>15440.47</v>
      </c>
      <c r="E1406" s="662"/>
    </row>
    <row r="1407" spans="2:5">
      <c r="B1407" s="470">
        <v>1241351500</v>
      </c>
      <c r="C1407" s="274" t="s">
        <v>713</v>
      </c>
      <c r="D1407" s="569">
        <v>15440.47</v>
      </c>
      <c r="E1407" s="662"/>
    </row>
    <row r="1408" spans="2:5">
      <c r="B1408" s="470">
        <v>1241351500</v>
      </c>
      <c r="C1408" s="274" t="s">
        <v>713</v>
      </c>
      <c r="D1408" s="569">
        <v>15440.47</v>
      </c>
      <c r="E1408" s="662"/>
    </row>
    <row r="1409" spans="2:5">
      <c r="B1409" s="470">
        <v>1241351500</v>
      </c>
      <c r="C1409" s="274" t="s">
        <v>713</v>
      </c>
      <c r="D1409" s="569">
        <v>15440.47</v>
      </c>
      <c r="E1409" s="662"/>
    </row>
    <row r="1410" spans="2:5">
      <c r="B1410" s="470">
        <v>1241351500</v>
      </c>
      <c r="C1410" s="274" t="s">
        <v>713</v>
      </c>
      <c r="D1410" s="569">
        <v>15440.47</v>
      </c>
      <c r="E1410" s="662"/>
    </row>
    <row r="1411" spans="2:5">
      <c r="B1411" s="470">
        <v>1241351500</v>
      </c>
      <c r="C1411" s="274" t="s">
        <v>713</v>
      </c>
      <c r="D1411" s="569">
        <v>15440.47</v>
      </c>
      <c r="E1411" s="662"/>
    </row>
    <row r="1412" spans="2:5">
      <c r="B1412" s="470">
        <v>1241351500</v>
      </c>
      <c r="C1412" s="274" t="s">
        <v>713</v>
      </c>
      <c r="D1412" s="569">
        <v>15440.47</v>
      </c>
      <c r="E1412" s="662"/>
    </row>
    <row r="1413" spans="2:5">
      <c r="B1413" s="470">
        <v>1241351500</v>
      </c>
      <c r="C1413" s="274" t="s">
        <v>713</v>
      </c>
      <c r="D1413" s="569">
        <v>15440.47</v>
      </c>
      <c r="E1413" s="662"/>
    </row>
    <row r="1414" spans="2:5">
      <c r="B1414" s="470">
        <v>1241351500</v>
      </c>
      <c r="C1414" s="274" t="s">
        <v>713</v>
      </c>
      <c r="D1414" s="569">
        <v>15440.47</v>
      </c>
      <c r="E1414" s="662"/>
    </row>
    <row r="1415" spans="2:5">
      <c r="B1415" s="470">
        <v>1241351500</v>
      </c>
      <c r="C1415" s="274" t="s">
        <v>713</v>
      </c>
      <c r="D1415" s="569">
        <v>15440.47</v>
      </c>
      <c r="E1415" s="662"/>
    </row>
    <row r="1416" spans="2:5">
      <c r="B1416" s="470">
        <v>1241351500</v>
      </c>
      <c r="C1416" s="274" t="s">
        <v>713</v>
      </c>
      <c r="D1416" s="569">
        <v>15440.47</v>
      </c>
      <c r="E1416" s="662"/>
    </row>
    <row r="1417" spans="2:5">
      <c r="B1417" s="470">
        <v>1241351500</v>
      </c>
      <c r="C1417" s="274" t="s">
        <v>713</v>
      </c>
      <c r="D1417" s="569">
        <v>15440.47</v>
      </c>
      <c r="E1417" s="662"/>
    </row>
    <row r="1418" spans="2:5">
      <c r="B1418" s="470">
        <v>1241351500</v>
      </c>
      <c r="C1418" s="274" t="s">
        <v>713</v>
      </c>
      <c r="D1418" s="569">
        <v>15440.47</v>
      </c>
      <c r="E1418" s="662"/>
    </row>
    <row r="1419" spans="2:5">
      <c r="B1419" s="470">
        <v>1241351500</v>
      </c>
      <c r="C1419" s="274" t="s">
        <v>713</v>
      </c>
      <c r="D1419" s="569">
        <v>15440.47</v>
      </c>
      <c r="E1419" s="662"/>
    </row>
    <row r="1420" spans="2:5">
      <c r="B1420" s="470">
        <v>1241351500</v>
      </c>
      <c r="C1420" s="274" t="s">
        <v>713</v>
      </c>
      <c r="D1420" s="569">
        <v>15440.47</v>
      </c>
      <c r="E1420" s="662"/>
    </row>
    <row r="1421" spans="2:5">
      <c r="B1421" s="470">
        <v>1241151100</v>
      </c>
      <c r="C1421" s="274" t="s">
        <v>952</v>
      </c>
      <c r="D1421" s="569">
        <v>3642.05</v>
      </c>
      <c r="E1421" s="662"/>
    </row>
    <row r="1422" spans="2:5">
      <c r="B1422" s="470">
        <v>1241151100</v>
      </c>
      <c r="C1422" s="274" t="s">
        <v>952</v>
      </c>
      <c r="D1422" s="569">
        <v>3642.05</v>
      </c>
      <c r="E1422" s="662"/>
    </row>
    <row r="1423" spans="2:5">
      <c r="B1423" s="470">
        <v>1241151100</v>
      </c>
      <c r="C1423" s="274" t="s">
        <v>952</v>
      </c>
      <c r="D1423" s="569">
        <v>3642.05</v>
      </c>
      <c r="E1423" s="662"/>
    </row>
    <row r="1424" spans="2:5">
      <c r="B1424" s="470">
        <v>1241151100</v>
      </c>
      <c r="C1424" s="274" t="s">
        <v>952</v>
      </c>
      <c r="D1424" s="569">
        <v>3642.05</v>
      </c>
      <c r="E1424" s="662"/>
    </row>
    <row r="1425" spans="2:5">
      <c r="B1425" s="470">
        <v>1241151100</v>
      </c>
      <c r="C1425" s="274" t="s">
        <v>952</v>
      </c>
      <c r="D1425" s="569">
        <v>3642.05</v>
      </c>
      <c r="E1425" s="662"/>
    </row>
    <row r="1426" spans="2:5">
      <c r="B1426" s="470">
        <v>1241151100</v>
      </c>
      <c r="C1426" s="274" t="s">
        <v>952</v>
      </c>
      <c r="D1426" s="569">
        <v>3642.05</v>
      </c>
      <c r="E1426" s="662"/>
    </row>
    <row r="1427" spans="2:5">
      <c r="B1427" s="470">
        <v>1241151100</v>
      </c>
      <c r="C1427" s="274" t="s">
        <v>952</v>
      </c>
      <c r="D1427" s="569">
        <v>3642.05</v>
      </c>
      <c r="E1427" s="662"/>
    </row>
    <row r="1428" spans="2:5">
      <c r="B1428" s="470">
        <v>1241151100</v>
      </c>
      <c r="C1428" s="274" t="s">
        <v>952</v>
      </c>
      <c r="D1428" s="569">
        <v>3642.05</v>
      </c>
      <c r="E1428" s="662"/>
    </row>
    <row r="1429" spans="2:5">
      <c r="B1429" s="470">
        <v>1241151100</v>
      </c>
      <c r="C1429" s="274" t="s">
        <v>952</v>
      </c>
      <c r="D1429" s="569">
        <v>3642.05</v>
      </c>
      <c r="E1429" s="662"/>
    </row>
    <row r="1430" spans="2:5">
      <c r="B1430" s="470">
        <v>1241151100</v>
      </c>
      <c r="C1430" s="274" t="s">
        <v>952</v>
      </c>
      <c r="D1430" s="569">
        <v>3642.05</v>
      </c>
      <c r="E1430" s="662"/>
    </row>
    <row r="1431" spans="2:5">
      <c r="B1431" s="470">
        <v>1241151100</v>
      </c>
      <c r="C1431" s="274" t="s">
        <v>952</v>
      </c>
      <c r="D1431" s="569">
        <v>3642.05</v>
      </c>
      <c r="E1431" s="662"/>
    </row>
    <row r="1432" spans="2:5">
      <c r="B1432" s="470">
        <v>1241151100</v>
      </c>
      <c r="C1432" s="274" t="s">
        <v>952</v>
      </c>
      <c r="D1432" s="569">
        <v>3642.05</v>
      </c>
      <c r="E1432" s="662"/>
    </row>
    <row r="1433" spans="2:5">
      <c r="B1433" s="470">
        <v>1241151100</v>
      </c>
      <c r="C1433" s="274" t="s">
        <v>952</v>
      </c>
      <c r="D1433" s="569">
        <v>3642.05</v>
      </c>
      <c r="E1433" s="662"/>
    </row>
    <row r="1434" spans="2:5">
      <c r="B1434" s="470">
        <v>1241151100</v>
      </c>
      <c r="C1434" s="274" t="s">
        <v>952</v>
      </c>
      <c r="D1434" s="569">
        <v>3642.05</v>
      </c>
      <c r="E1434" s="662"/>
    </row>
    <row r="1435" spans="2:5">
      <c r="B1435" s="470">
        <v>1241151100</v>
      </c>
      <c r="C1435" s="274" t="s">
        <v>952</v>
      </c>
      <c r="D1435" s="569">
        <v>3642.05</v>
      </c>
      <c r="E1435" s="662"/>
    </row>
    <row r="1436" spans="2:5">
      <c r="B1436" s="470">
        <v>1241151100</v>
      </c>
      <c r="C1436" s="274" t="s">
        <v>952</v>
      </c>
      <c r="D1436" s="569">
        <v>3642.05</v>
      </c>
      <c r="E1436" s="662"/>
    </row>
    <row r="1437" spans="2:5">
      <c r="B1437" s="470">
        <v>1241151100</v>
      </c>
      <c r="C1437" s="274" t="s">
        <v>952</v>
      </c>
      <c r="D1437" s="569">
        <v>3642.05</v>
      </c>
      <c r="E1437" s="662"/>
    </row>
    <row r="1438" spans="2:5">
      <c r="B1438" s="470">
        <v>1241151100</v>
      </c>
      <c r="C1438" s="274" t="s">
        <v>952</v>
      </c>
      <c r="D1438" s="569">
        <v>3642.05</v>
      </c>
      <c r="E1438" s="662"/>
    </row>
    <row r="1439" spans="2:5">
      <c r="B1439" s="470">
        <v>1241151100</v>
      </c>
      <c r="C1439" s="274" t="s">
        <v>952</v>
      </c>
      <c r="D1439" s="569">
        <v>3642.05</v>
      </c>
      <c r="E1439" s="662"/>
    </row>
    <row r="1440" spans="2:5">
      <c r="B1440" s="470">
        <v>1241151100</v>
      </c>
      <c r="C1440" s="274" t="s">
        <v>952</v>
      </c>
      <c r="D1440" s="569">
        <v>3642.05</v>
      </c>
      <c r="E1440" s="662"/>
    </row>
    <row r="1441" spans="2:5">
      <c r="B1441" s="470">
        <v>1241151100</v>
      </c>
      <c r="C1441" s="274" t="s">
        <v>952</v>
      </c>
      <c r="D1441" s="569">
        <v>3642.05</v>
      </c>
      <c r="E1441" s="662"/>
    </row>
    <row r="1442" spans="2:5">
      <c r="B1442" s="470">
        <v>1241151100</v>
      </c>
      <c r="C1442" s="274" t="s">
        <v>952</v>
      </c>
      <c r="D1442" s="569">
        <v>3642.05</v>
      </c>
      <c r="E1442" s="662"/>
    </row>
    <row r="1443" spans="2:5">
      <c r="B1443" s="470">
        <v>1241151100</v>
      </c>
      <c r="C1443" s="274" t="s">
        <v>952</v>
      </c>
      <c r="D1443" s="569">
        <v>3642.05</v>
      </c>
      <c r="E1443" s="662"/>
    </row>
    <row r="1444" spans="2:5">
      <c r="B1444" s="470">
        <v>1241151100</v>
      </c>
      <c r="C1444" s="274" t="s">
        <v>952</v>
      </c>
      <c r="D1444" s="569">
        <v>3642.05</v>
      </c>
      <c r="E1444" s="662"/>
    </row>
    <row r="1445" spans="2:5">
      <c r="B1445" s="470">
        <v>1241151100</v>
      </c>
      <c r="C1445" s="274" t="s">
        <v>952</v>
      </c>
      <c r="D1445" s="569">
        <v>3642.05</v>
      </c>
      <c r="E1445" s="662"/>
    </row>
    <row r="1446" spans="2:5">
      <c r="B1446" s="470">
        <v>1241151100</v>
      </c>
      <c r="C1446" s="274" t="s">
        <v>952</v>
      </c>
      <c r="D1446" s="569">
        <v>3642.04</v>
      </c>
      <c r="E1446" s="662"/>
    </row>
    <row r="1447" spans="2:5">
      <c r="B1447" s="470">
        <v>1241151100</v>
      </c>
      <c r="C1447" s="274" t="s">
        <v>952</v>
      </c>
      <c r="D1447" s="569">
        <v>3642.04</v>
      </c>
      <c r="E1447" s="662"/>
    </row>
    <row r="1448" spans="2:5">
      <c r="B1448" s="470">
        <v>1241151100</v>
      </c>
      <c r="C1448" s="274" t="s">
        <v>952</v>
      </c>
      <c r="D1448" s="569">
        <v>3642.04</v>
      </c>
      <c r="E1448" s="662"/>
    </row>
    <row r="1449" spans="2:5">
      <c r="B1449" s="470">
        <v>1241151100</v>
      </c>
      <c r="C1449" s="274" t="s">
        <v>952</v>
      </c>
      <c r="D1449" s="569">
        <v>3642.04</v>
      </c>
      <c r="E1449" s="662"/>
    </row>
    <row r="1450" spans="2:5">
      <c r="B1450" s="470">
        <v>1241151100</v>
      </c>
      <c r="C1450" s="274" t="s">
        <v>952</v>
      </c>
      <c r="D1450" s="569">
        <v>3642.04</v>
      </c>
      <c r="E1450" s="662"/>
    </row>
    <row r="1451" spans="2:5">
      <c r="B1451" s="470">
        <v>1241151100</v>
      </c>
      <c r="C1451" s="274" t="s">
        <v>952</v>
      </c>
      <c r="D1451" s="569">
        <v>3642.04</v>
      </c>
      <c r="E1451" s="662"/>
    </row>
    <row r="1452" spans="2:5">
      <c r="B1452" s="470">
        <v>1241151100</v>
      </c>
      <c r="C1452" s="274" t="s">
        <v>692</v>
      </c>
      <c r="D1452" s="569">
        <v>4390.21</v>
      </c>
      <c r="E1452" s="662"/>
    </row>
    <row r="1453" spans="2:5">
      <c r="B1453" s="470">
        <v>1241151100</v>
      </c>
      <c r="C1453" s="274" t="s">
        <v>692</v>
      </c>
      <c r="D1453" s="569">
        <v>4390.21</v>
      </c>
      <c r="E1453" s="662"/>
    </row>
    <row r="1454" spans="2:5">
      <c r="B1454" s="470">
        <v>1241151100</v>
      </c>
      <c r="C1454" s="274" t="s">
        <v>692</v>
      </c>
      <c r="D1454" s="569">
        <v>4390.21</v>
      </c>
      <c r="E1454" s="662"/>
    </row>
    <row r="1455" spans="2:5">
      <c r="B1455" s="470">
        <v>1241151100</v>
      </c>
      <c r="C1455" s="274" t="s">
        <v>692</v>
      </c>
      <c r="D1455" s="569">
        <v>4390.21</v>
      </c>
      <c r="E1455" s="662"/>
    </row>
    <row r="1456" spans="2:5">
      <c r="B1456" s="470">
        <v>1241151100</v>
      </c>
      <c r="C1456" s="274" t="s">
        <v>692</v>
      </c>
      <c r="D1456" s="569">
        <v>4390.21</v>
      </c>
      <c r="E1456" s="662"/>
    </row>
    <row r="1457" spans="1:5">
      <c r="B1457" s="470">
        <v>1241151100</v>
      </c>
      <c r="C1457" s="274" t="s">
        <v>692</v>
      </c>
      <c r="D1457" s="569">
        <v>4390.21</v>
      </c>
      <c r="E1457" s="662"/>
    </row>
    <row r="1458" spans="1:5">
      <c r="B1458" s="470">
        <v>1241151100</v>
      </c>
      <c r="C1458" s="274" t="s">
        <v>692</v>
      </c>
      <c r="D1458" s="569">
        <v>4390.21</v>
      </c>
      <c r="E1458" s="662"/>
    </row>
    <row r="1459" spans="1:5">
      <c r="B1459" s="470">
        <v>1241151100</v>
      </c>
      <c r="C1459" s="274" t="s">
        <v>692</v>
      </c>
      <c r="D1459" s="569">
        <v>4390.21</v>
      </c>
      <c r="E1459" s="662"/>
    </row>
    <row r="1460" spans="1:5">
      <c r="B1460" s="470">
        <v>1241151100</v>
      </c>
      <c r="C1460" s="274" t="s">
        <v>692</v>
      </c>
      <c r="D1460" s="569">
        <v>4390.21</v>
      </c>
      <c r="E1460" s="662"/>
    </row>
    <row r="1461" spans="1:5">
      <c r="B1461" s="470">
        <v>1241151100</v>
      </c>
      <c r="C1461" s="274" t="s">
        <v>692</v>
      </c>
      <c r="D1461" s="569">
        <v>4390.21</v>
      </c>
      <c r="E1461" s="662"/>
    </row>
    <row r="1462" spans="1:5">
      <c r="B1462" s="470">
        <v>1241151100</v>
      </c>
      <c r="C1462" s="274" t="s">
        <v>692</v>
      </c>
      <c r="D1462" s="569">
        <v>4390.21</v>
      </c>
      <c r="E1462" s="662"/>
    </row>
    <row r="1463" spans="1:5">
      <c r="B1463" s="470">
        <v>1241151100</v>
      </c>
      <c r="C1463" s="274" t="s">
        <v>692</v>
      </c>
      <c r="D1463" s="569">
        <v>4390.2</v>
      </c>
      <c r="E1463" s="662"/>
    </row>
    <row r="1464" spans="1:5">
      <c r="B1464" s="470">
        <v>1241151100</v>
      </c>
      <c r="C1464" s="274" t="s">
        <v>692</v>
      </c>
      <c r="D1464" s="569">
        <v>4390.2</v>
      </c>
      <c r="E1464" s="662"/>
    </row>
    <row r="1465" spans="1:5">
      <c r="B1465" s="470">
        <v>1241151100</v>
      </c>
      <c r="C1465" s="274" t="s">
        <v>692</v>
      </c>
      <c r="D1465" s="569">
        <v>4390.2</v>
      </c>
      <c r="E1465" s="662"/>
    </row>
    <row r="1466" spans="1:5">
      <c r="B1466" s="470">
        <v>1241151100</v>
      </c>
      <c r="C1466" s="274" t="s">
        <v>692</v>
      </c>
      <c r="D1466" s="569">
        <v>4390.2</v>
      </c>
      <c r="E1466" s="662"/>
    </row>
    <row r="1467" spans="1:5">
      <c r="B1467" s="470">
        <v>1241151100</v>
      </c>
      <c r="C1467" s="274" t="s">
        <v>692</v>
      </c>
      <c r="D1467" s="569">
        <v>4390.2</v>
      </c>
      <c r="E1467" s="662"/>
    </row>
    <row r="1468" spans="1:5">
      <c r="A1468" s="634"/>
      <c r="B1468" s="470">
        <v>1241151100</v>
      </c>
      <c r="C1468" s="274" t="s">
        <v>692</v>
      </c>
      <c r="D1468" s="569">
        <v>4390.2</v>
      </c>
      <c r="E1468" s="662"/>
    </row>
    <row r="1469" spans="1:5">
      <c r="B1469" s="470">
        <v>1241151100</v>
      </c>
      <c r="C1469" s="274" t="s">
        <v>692</v>
      </c>
      <c r="D1469" s="569">
        <v>4390.2</v>
      </c>
      <c r="E1469" s="662"/>
    </row>
    <row r="1470" spans="1:5">
      <c r="B1470" s="470">
        <v>1241151100</v>
      </c>
      <c r="C1470" s="274" t="s">
        <v>953</v>
      </c>
      <c r="D1470" s="569">
        <v>434.31</v>
      </c>
      <c r="E1470" s="662"/>
    </row>
    <row r="1471" spans="1:5">
      <c r="B1471" s="470">
        <v>1241151100</v>
      </c>
      <c r="C1471" s="274" t="s">
        <v>953</v>
      </c>
      <c r="D1471" s="569">
        <v>434.31</v>
      </c>
      <c r="E1471" s="662"/>
    </row>
    <row r="1472" spans="1:5">
      <c r="B1472" s="470">
        <v>1241151100</v>
      </c>
      <c r="C1472" s="274" t="s">
        <v>953</v>
      </c>
      <c r="D1472" s="569">
        <v>434.31</v>
      </c>
      <c r="E1472" s="662"/>
    </row>
    <row r="1473" spans="2:5">
      <c r="B1473" s="470">
        <v>1241151100</v>
      </c>
      <c r="C1473" s="274" t="s">
        <v>953</v>
      </c>
      <c r="D1473" s="569">
        <v>434.31</v>
      </c>
      <c r="E1473" s="662"/>
    </row>
    <row r="1474" spans="2:5">
      <c r="B1474" s="470">
        <v>1241151100</v>
      </c>
      <c r="C1474" s="274" t="s">
        <v>953</v>
      </c>
      <c r="D1474" s="569">
        <v>434.31</v>
      </c>
      <c r="E1474" s="662"/>
    </row>
    <row r="1475" spans="2:5">
      <c r="B1475" s="470">
        <v>1241151100</v>
      </c>
      <c r="C1475" s="274" t="s">
        <v>953</v>
      </c>
      <c r="D1475" s="569">
        <v>434.31</v>
      </c>
      <c r="E1475" s="662"/>
    </row>
    <row r="1476" spans="2:5">
      <c r="B1476" s="470">
        <v>1241151100</v>
      </c>
      <c r="C1476" s="274" t="s">
        <v>953</v>
      </c>
      <c r="D1476" s="569">
        <v>434.31</v>
      </c>
      <c r="E1476" s="662"/>
    </row>
    <row r="1477" spans="2:5">
      <c r="B1477" s="470">
        <v>1241151100</v>
      </c>
      <c r="C1477" s="274" t="s">
        <v>953</v>
      </c>
      <c r="D1477" s="569">
        <v>434.31</v>
      </c>
      <c r="E1477" s="662"/>
    </row>
    <row r="1478" spans="2:5">
      <c r="B1478" s="470">
        <v>1241151100</v>
      </c>
      <c r="C1478" s="274" t="s">
        <v>953</v>
      </c>
      <c r="D1478" s="569">
        <v>434.31</v>
      </c>
      <c r="E1478" s="662"/>
    </row>
    <row r="1479" spans="2:5">
      <c r="B1479" s="470">
        <v>1241151100</v>
      </c>
      <c r="C1479" s="274" t="s">
        <v>953</v>
      </c>
      <c r="D1479" s="569">
        <v>434.31</v>
      </c>
      <c r="E1479" s="662"/>
    </row>
    <row r="1480" spans="2:5">
      <c r="B1480" s="470">
        <v>1241151100</v>
      </c>
      <c r="C1480" s="274" t="s">
        <v>953</v>
      </c>
      <c r="D1480" s="569">
        <v>434.31</v>
      </c>
      <c r="E1480" s="662"/>
    </row>
    <row r="1481" spans="2:5">
      <c r="B1481" s="470">
        <v>1241151100</v>
      </c>
      <c r="C1481" s="274" t="s">
        <v>953</v>
      </c>
      <c r="D1481" s="569">
        <v>434.31</v>
      </c>
      <c r="E1481" s="662"/>
    </row>
    <row r="1482" spans="2:5">
      <c r="B1482" s="470">
        <v>1241151100</v>
      </c>
      <c r="C1482" s="274" t="s">
        <v>953</v>
      </c>
      <c r="D1482" s="569">
        <v>434.31</v>
      </c>
      <c r="E1482" s="662"/>
    </row>
    <row r="1483" spans="2:5">
      <c r="B1483" s="470">
        <v>1241151100</v>
      </c>
      <c r="C1483" s="274" t="s">
        <v>953</v>
      </c>
      <c r="D1483" s="569">
        <v>434.31</v>
      </c>
      <c r="E1483" s="662"/>
    </row>
    <row r="1484" spans="2:5">
      <c r="B1484" s="470">
        <v>1241151100</v>
      </c>
      <c r="C1484" s="274" t="s">
        <v>953</v>
      </c>
      <c r="D1484" s="569">
        <v>434.31</v>
      </c>
      <c r="E1484" s="662"/>
    </row>
    <row r="1485" spans="2:5">
      <c r="B1485" s="470">
        <v>1241151100</v>
      </c>
      <c r="C1485" s="274" t="s">
        <v>953</v>
      </c>
      <c r="D1485" s="569">
        <v>434.31</v>
      </c>
      <c r="E1485" s="662"/>
    </row>
    <row r="1486" spans="2:5">
      <c r="B1486" s="470">
        <v>1241151100</v>
      </c>
      <c r="C1486" s="274" t="s">
        <v>953</v>
      </c>
      <c r="D1486" s="569">
        <v>434.31</v>
      </c>
      <c r="E1486" s="662"/>
    </row>
    <row r="1487" spans="2:5">
      <c r="B1487" s="470">
        <v>1241151100</v>
      </c>
      <c r="C1487" s="274" t="s">
        <v>953</v>
      </c>
      <c r="D1487" s="569">
        <v>434.31</v>
      </c>
      <c r="E1487" s="662"/>
    </row>
    <row r="1488" spans="2:5">
      <c r="B1488" s="470">
        <v>1241151100</v>
      </c>
      <c r="C1488" s="274" t="s">
        <v>953</v>
      </c>
      <c r="D1488" s="569">
        <v>434.31</v>
      </c>
      <c r="E1488" s="662"/>
    </row>
    <row r="1489" spans="2:5">
      <c r="B1489" s="470">
        <v>1241151100</v>
      </c>
      <c r="C1489" s="274" t="s">
        <v>953</v>
      </c>
      <c r="D1489" s="569">
        <v>434.31</v>
      </c>
      <c r="E1489" s="662"/>
    </row>
    <row r="1490" spans="2:5">
      <c r="B1490" s="470">
        <v>1241151100</v>
      </c>
      <c r="C1490" s="274" t="s">
        <v>953</v>
      </c>
      <c r="D1490" s="569">
        <v>434.31</v>
      </c>
      <c r="E1490" s="662"/>
    </row>
    <row r="1491" spans="2:5">
      <c r="B1491" s="470">
        <v>1241151100</v>
      </c>
      <c r="C1491" s="274" t="s">
        <v>953</v>
      </c>
      <c r="D1491" s="569">
        <v>434.31</v>
      </c>
      <c r="E1491" s="662"/>
    </row>
    <row r="1492" spans="2:5">
      <c r="B1492" s="470">
        <v>1241151100</v>
      </c>
      <c r="C1492" s="274" t="s">
        <v>953</v>
      </c>
      <c r="D1492" s="569">
        <v>434.31</v>
      </c>
      <c r="E1492" s="662"/>
    </row>
    <row r="1493" spans="2:5">
      <c r="B1493" s="470">
        <v>1241151100</v>
      </c>
      <c r="C1493" s="274" t="s">
        <v>953</v>
      </c>
      <c r="D1493" s="569">
        <v>434.31</v>
      </c>
      <c r="E1493" s="662"/>
    </row>
    <row r="1494" spans="2:5">
      <c r="B1494" s="470">
        <v>1241151100</v>
      </c>
      <c r="C1494" s="274" t="s">
        <v>953</v>
      </c>
      <c r="D1494" s="569">
        <v>434.31</v>
      </c>
      <c r="E1494" s="662"/>
    </row>
    <row r="1495" spans="2:5">
      <c r="B1495" s="470">
        <v>1241151100</v>
      </c>
      <c r="C1495" s="274" t="s">
        <v>953</v>
      </c>
      <c r="D1495" s="569">
        <v>434.31</v>
      </c>
      <c r="E1495" s="662"/>
    </row>
    <row r="1496" spans="2:5">
      <c r="B1496" s="470">
        <v>1241151100</v>
      </c>
      <c r="C1496" s="274" t="s">
        <v>953</v>
      </c>
      <c r="D1496" s="569">
        <v>434.31</v>
      </c>
      <c r="E1496" s="662"/>
    </row>
    <row r="1497" spans="2:5">
      <c r="B1497" s="470">
        <v>1241151100</v>
      </c>
      <c r="C1497" s="274" t="s">
        <v>953</v>
      </c>
      <c r="D1497" s="569">
        <v>434.31</v>
      </c>
      <c r="E1497" s="662"/>
    </row>
    <row r="1498" spans="2:5">
      <c r="B1498" s="470">
        <v>1241151100</v>
      </c>
      <c r="C1498" s="274" t="s">
        <v>953</v>
      </c>
      <c r="D1498" s="569">
        <v>434.31</v>
      </c>
      <c r="E1498" s="662"/>
    </row>
    <row r="1499" spans="2:5">
      <c r="B1499" s="470">
        <v>1241151100</v>
      </c>
      <c r="C1499" s="274" t="s">
        <v>953</v>
      </c>
      <c r="D1499" s="569">
        <v>434.31</v>
      </c>
      <c r="E1499" s="662"/>
    </row>
    <row r="1500" spans="2:5">
      <c r="B1500" s="470">
        <v>1241151100</v>
      </c>
      <c r="C1500" s="274" t="s">
        <v>953</v>
      </c>
      <c r="D1500" s="569">
        <v>434.31</v>
      </c>
      <c r="E1500" s="662"/>
    </row>
    <row r="1501" spans="2:5">
      <c r="B1501" s="470">
        <v>1241151100</v>
      </c>
      <c r="C1501" s="274" t="s">
        <v>953</v>
      </c>
      <c r="D1501" s="569">
        <v>434.31</v>
      </c>
      <c r="E1501" s="662"/>
    </row>
    <row r="1502" spans="2:5">
      <c r="B1502" s="470">
        <v>1241151100</v>
      </c>
      <c r="C1502" s="274" t="s">
        <v>953</v>
      </c>
      <c r="D1502" s="569">
        <v>434.31</v>
      </c>
      <c r="E1502" s="662"/>
    </row>
    <row r="1503" spans="2:5">
      <c r="B1503" s="470">
        <v>1241151100</v>
      </c>
      <c r="C1503" s="274" t="s">
        <v>953</v>
      </c>
      <c r="D1503" s="569">
        <v>434.31</v>
      </c>
      <c r="E1503" s="662"/>
    </row>
    <row r="1504" spans="2:5">
      <c r="B1504" s="470">
        <v>1241151100</v>
      </c>
      <c r="C1504" s="274" t="s">
        <v>953</v>
      </c>
      <c r="D1504" s="569">
        <v>434.31</v>
      </c>
      <c r="E1504" s="662"/>
    </row>
    <row r="1505" spans="2:5">
      <c r="B1505" s="470">
        <v>1241151100</v>
      </c>
      <c r="C1505" s="274" t="s">
        <v>953</v>
      </c>
      <c r="D1505" s="569">
        <v>434.31</v>
      </c>
      <c r="E1505" s="662"/>
    </row>
    <row r="1506" spans="2:5">
      <c r="B1506" s="470">
        <v>1241151100</v>
      </c>
      <c r="C1506" s="274" t="s">
        <v>953</v>
      </c>
      <c r="D1506" s="569">
        <v>434.31</v>
      </c>
      <c r="E1506" s="662"/>
    </row>
    <row r="1507" spans="2:5">
      <c r="B1507" s="470">
        <v>1241151100</v>
      </c>
      <c r="C1507" s="274" t="s">
        <v>953</v>
      </c>
      <c r="D1507" s="569">
        <v>434.31</v>
      </c>
      <c r="E1507" s="662"/>
    </row>
    <row r="1508" spans="2:5">
      <c r="B1508" s="470">
        <v>1241151100</v>
      </c>
      <c r="C1508" s="274" t="s">
        <v>953</v>
      </c>
      <c r="D1508" s="569">
        <v>434.31</v>
      </c>
      <c r="E1508" s="662"/>
    </row>
    <row r="1509" spans="2:5">
      <c r="B1509" s="470">
        <v>1241151100</v>
      </c>
      <c r="C1509" s="274" t="s">
        <v>953</v>
      </c>
      <c r="D1509" s="569">
        <v>434.31</v>
      </c>
      <c r="E1509" s="662"/>
    </row>
    <row r="1510" spans="2:5">
      <c r="B1510" s="470">
        <v>1241151100</v>
      </c>
      <c r="C1510" s="274" t="s">
        <v>953</v>
      </c>
      <c r="D1510" s="569">
        <v>434.31</v>
      </c>
      <c r="E1510" s="662"/>
    </row>
    <row r="1511" spans="2:5">
      <c r="B1511" s="470">
        <v>1241151100</v>
      </c>
      <c r="C1511" s="274" t="s">
        <v>953</v>
      </c>
      <c r="D1511" s="569">
        <v>434.31</v>
      </c>
      <c r="E1511" s="662"/>
    </row>
    <row r="1512" spans="2:5">
      <c r="B1512" s="470">
        <v>1241151100</v>
      </c>
      <c r="C1512" s="274" t="s">
        <v>953</v>
      </c>
      <c r="D1512" s="569">
        <v>434.31</v>
      </c>
      <c r="E1512" s="662"/>
    </row>
    <row r="1513" spans="2:5">
      <c r="B1513" s="470">
        <v>1241151100</v>
      </c>
      <c r="C1513" s="274" t="s">
        <v>953</v>
      </c>
      <c r="D1513" s="569">
        <v>434.31</v>
      </c>
      <c r="E1513" s="662"/>
    </row>
    <row r="1514" spans="2:5">
      <c r="B1514" s="470">
        <v>1241151100</v>
      </c>
      <c r="C1514" s="274" t="s">
        <v>953</v>
      </c>
      <c r="D1514" s="569">
        <v>434.31</v>
      </c>
      <c r="E1514" s="662"/>
    </row>
    <row r="1515" spans="2:5">
      <c r="B1515" s="470">
        <v>1241151100</v>
      </c>
      <c r="C1515" s="274" t="s">
        <v>953</v>
      </c>
      <c r="D1515" s="569">
        <v>434.31</v>
      </c>
      <c r="E1515" s="662"/>
    </row>
    <row r="1516" spans="2:5">
      <c r="B1516" s="470">
        <v>1241151100</v>
      </c>
      <c r="C1516" s="274" t="s">
        <v>953</v>
      </c>
      <c r="D1516" s="569">
        <v>434.31</v>
      </c>
      <c r="E1516" s="662"/>
    </row>
    <row r="1517" spans="2:5">
      <c r="B1517" s="470">
        <v>1241151100</v>
      </c>
      <c r="C1517" s="274" t="s">
        <v>953</v>
      </c>
      <c r="D1517" s="569">
        <v>434.31</v>
      </c>
      <c r="E1517" s="662"/>
    </row>
    <row r="1518" spans="2:5">
      <c r="B1518" s="470">
        <v>1241151100</v>
      </c>
      <c r="C1518" s="274" t="s">
        <v>953</v>
      </c>
      <c r="D1518" s="569">
        <v>434.31</v>
      </c>
      <c r="E1518" s="662"/>
    </row>
    <row r="1519" spans="2:5">
      <c r="B1519" s="470">
        <v>1241151100</v>
      </c>
      <c r="C1519" s="274" t="s">
        <v>953</v>
      </c>
      <c r="D1519" s="569">
        <v>434.31</v>
      </c>
      <c r="E1519" s="662"/>
    </row>
    <row r="1520" spans="2:5">
      <c r="B1520" s="470">
        <v>1241151100</v>
      </c>
      <c r="C1520" s="274" t="s">
        <v>953</v>
      </c>
      <c r="D1520" s="569">
        <v>434.31</v>
      </c>
      <c r="E1520" s="662"/>
    </row>
    <row r="1521" spans="2:5">
      <c r="B1521" s="470">
        <v>1241151100</v>
      </c>
      <c r="C1521" s="274" t="s">
        <v>953</v>
      </c>
      <c r="D1521" s="569">
        <v>434.31</v>
      </c>
      <c r="E1521" s="662"/>
    </row>
    <row r="1522" spans="2:5">
      <c r="B1522" s="470">
        <v>1241151100</v>
      </c>
      <c r="C1522" s="274" t="s">
        <v>953</v>
      </c>
      <c r="D1522" s="569">
        <v>434.31</v>
      </c>
      <c r="E1522" s="662"/>
    </row>
    <row r="1523" spans="2:5">
      <c r="B1523" s="470">
        <v>1241151100</v>
      </c>
      <c r="C1523" s="274" t="s">
        <v>953</v>
      </c>
      <c r="D1523" s="569">
        <v>434.31</v>
      </c>
      <c r="E1523" s="662"/>
    </row>
    <row r="1524" spans="2:5">
      <c r="B1524" s="470">
        <v>1241151100</v>
      </c>
      <c r="C1524" s="274" t="s">
        <v>953</v>
      </c>
      <c r="D1524" s="569">
        <v>434.31</v>
      </c>
      <c r="E1524" s="662"/>
    </row>
    <row r="1525" spans="2:5">
      <c r="B1525" s="470">
        <v>1241151100</v>
      </c>
      <c r="C1525" s="274" t="s">
        <v>953</v>
      </c>
      <c r="D1525" s="569">
        <v>434.31</v>
      </c>
      <c r="E1525" s="662"/>
    </row>
    <row r="1526" spans="2:5">
      <c r="B1526" s="470">
        <v>1241151100</v>
      </c>
      <c r="C1526" s="274" t="s">
        <v>953</v>
      </c>
      <c r="D1526" s="569">
        <v>434.31</v>
      </c>
      <c r="E1526" s="662"/>
    </row>
    <row r="1527" spans="2:5">
      <c r="B1527" s="470">
        <v>1241151100</v>
      </c>
      <c r="C1527" s="274" t="s">
        <v>953</v>
      </c>
      <c r="D1527" s="569">
        <v>434.31</v>
      </c>
      <c r="E1527" s="662"/>
    </row>
    <row r="1528" spans="2:5">
      <c r="B1528" s="470">
        <v>1241151100</v>
      </c>
      <c r="C1528" s="274" t="s">
        <v>953</v>
      </c>
      <c r="D1528" s="569">
        <v>434.31</v>
      </c>
      <c r="E1528" s="662"/>
    </row>
    <row r="1529" spans="2:5">
      <c r="B1529" s="470">
        <v>1241151100</v>
      </c>
      <c r="C1529" s="274" t="s">
        <v>953</v>
      </c>
      <c r="D1529" s="569">
        <v>434.31</v>
      </c>
      <c r="E1529" s="662"/>
    </row>
    <row r="1530" spans="2:5">
      <c r="B1530" s="470">
        <v>1241151100</v>
      </c>
      <c r="C1530" s="274" t="s">
        <v>953</v>
      </c>
      <c r="D1530" s="569">
        <v>434.31</v>
      </c>
      <c r="E1530" s="662"/>
    </row>
    <row r="1531" spans="2:5">
      <c r="B1531" s="470">
        <v>1241151100</v>
      </c>
      <c r="C1531" s="274" t="s">
        <v>953</v>
      </c>
      <c r="D1531" s="569">
        <v>434.31</v>
      </c>
      <c r="E1531" s="662"/>
    </row>
    <row r="1532" spans="2:5">
      <c r="B1532" s="470">
        <v>1241151100</v>
      </c>
      <c r="C1532" s="274" t="s">
        <v>953</v>
      </c>
      <c r="D1532" s="569">
        <v>434.31</v>
      </c>
      <c r="E1532" s="662"/>
    </row>
    <row r="1533" spans="2:5">
      <c r="B1533" s="470">
        <v>1241151100</v>
      </c>
      <c r="C1533" s="274" t="s">
        <v>953</v>
      </c>
      <c r="D1533" s="569">
        <v>434.31</v>
      </c>
      <c r="E1533" s="662"/>
    </row>
    <row r="1534" spans="2:5">
      <c r="B1534" s="470">
        <v>1241151100</v>
      </c>
      <c r="C1534" s="274" t="s">
        <v>953</v>
      </c>
      <c r="D1534" s="569">
        <v>434.31</v>
      </c>
      <c r="E1534" s="662"/>
    </row>
    <row r="1535" spans="2:5">
      <c r="B1535" s="470">
        <v>1241151100</v>
      </c>
      <c r="C1535" s="274" t="s">
        <v>953</v>
      </c>
      <c r="D1535" s="569">
        <v>434.31</v>
      </c>
      <c r="E1535" s="662"/>
    </row>
    <row r="1536" spans="2:5">
      <c r="B1536" s="470">
        <v>1241151100</v>
      </c>
      <c r="C1536" s="274" t="s">
        <v>953</v>
      </c>
      <c r="D1536" s="569">
        <v>434.31</v>
      </c>
      <c r="E1536" s="662"/>
    </row>
    <row r="1537" spans="2:5">
      <c r="B1537" s="470">
        <v>1241151100</v>
      </c>
      <c r="C1537" s="274" t="s">
        <v>953</v>
      </c>
      <c r="D1537" s="569">
        <v>434.31</v>
      </c>
      <c r="E1537" s="662"/>
    </row>
    <row r="1538" spans="2:5">
      <c r="B1538" s="470">
        <v>1241151100</v>
      </c>
      <c r="C1538" s="274" t="s">
        <v>953</v>
      </c>
      <c r="D1538" s="569">
        <v>434.31</v>
      </c>
      <c r="E1538" s="662"/>
    </row>
    <row r="1539" spans="2:5">
      <c r="B1539" s="470">
        <v>1241151100</v>
      </c>
      <c r="C1539" s="274" t="s">
        <v>953</v>
      </c>
      <c r="D1539" s="569">
        <v>434.31</v>
      </c>
      <c r="E1539" s="662"/>
    </row>
    <row r="1540" spans="2:5">
      <c r="B1540" s="470">
        <v>1241151100</v>
      </c>
      <c r="C1540" s="274" t="s">
        <v>953</v>
      </c>
      <c r="D1540" s="569">
        <v>434.31</v>
      </c>
      <c r="E1540" s="662"/>
    </row>
    <row r="1541" spans="2:5">
      <c r="B1541" s="470">
        <v>1241151100</v>
      </c>
      <c r="C1541" s="274" t="s">
        <v>953</v>
      </c>
      <c r="D1541" s="569">
        <v>434.31</v>
      </c>
      <c r="E1541" s="662"/>
    </row>
    <row r="1542" spans="2:5">
      <c r="B1542" s="470">
        <v>1241151100</v>
      </c>
      <c r="C1542" s="274" t="s">
        <v>953</v>
      </c>
      <c r="D1542" s="569">
        <v>434.31</v>
      </c>
      <c r="E1542" s="662"/>
    </row>
    <row r="1543" spans="2:5">
      <c r="B1543" s="470">
        <v>1241151100</v>
      </c>
      <c r="C1543" s="274" t="s">
        <v>953</v>
      </c>
      <c r="D1543" s="569">
        <v>434.31</v>
      </c>
      <c r="E1543" s="662"/>
    </row>
    <row r="1544" spans="2:5">
      <c r="B1544" s="470">
        <v>1241151100</v>
      </c>
      <c r="C1544" s="274" t="s">
        <v>953</v>
      </c>
      <c r="D1544" s="569">
        <v>434.31</v>
      </c>
      <c r="E1544" s="662"/>
    </row>
    <row r="1545" spans="2:5">
      <c r="B1545" s="470">
        <v>1241151100</v>
      </c>
      <c r="C1545" s="274" t="s">
        <v>953</v>
      </c>
      <c r="D1545" s="569">
        <v>434.31</v>
      </c>
      <c r="E1545" s="662"/>
    </row>
    <row r="1546" spans="2:5">
      <c r="B1546" s="470">
        <v>1241151100</v>
      </c>
      <c r="C1546" s="274" t="s">
        <v>953</v>
      </c>
      <c r="D1546" s="569">
        <v>434.31</v>
      </c>
      <c r="E1546" s="662"/>
    </row>
    <row r="1547" spans="2:5">
      <c r="B1547" s="470">
        <v>1241151100</v>
      </c>
      <c r="C1547" s="274" t="s">
        <v>953</v>
      </c>
      <c r="D1547" s="569">
        <v>434.31</v>
      </c>
      <c r="E1547" s="662"/>
    </row>
    <row r="1548" spans="2:5">
      <c r="B1548" s="470">
        <v>1241151100</v>
      </c>
      <c r="C1548" s="274" t="s">
        <v>953</v>
      </c>
      <c r="D1548" s="569">
        <v>434.31</v>
      </c>
      <c r="E1548" s="662"/>
    </row>
    <row r="1549" spans="2:5">
      <c r="B1549" s="470">
        <v>1241151100</v>
      </c>
      <c r="C1549" s="274" t="s">
        <v>953</v>
      </c>
      <c r="D1549" s="569">
        <v>434.31</v>
      </c>
      <c r="E1549" s="662"/>
    </row>
    <row r="1550" spans="2:5">
      <c r="B1550" s="470">
        <v>1241151100</v>
      </c>
      <c r="C1550" s="274" t="s">
        <v>953</v>
      </c>
      <c r="D1550" s="569">
        <v>434.31</v>
      </c>
      <c r="E1550" s="662"/>
    </row>
    <row r="1551" spans="2:5">
      <c r="B1551" s="470">
        <v>1241151100</v>
      </c>
      <c r="C1551" s="274" t="s">
        <v>953</v>
      </c>
      <c r="D1551" s="569">
        <v>434.31</v>
      </c>
      <c r="E1551" s="662"/>
    </row>
    <row r="1552" spans="2:5">
      <c r="B1552" s="470">
        <v>1241151100</v>
      </c>
      <c r="C1552" s="274" t="s">
        <v>953</v>
      </c>
      <c r="D1552" s="569">
        <v>434.31</v>
      </c>
      <c r="E1552" s="662"/>
    </row>
    <row r="1553" spans="2:5">
      <c r="B1553" s="470">
        <v>1241151100</v>
      </c>
      <c r="C1553" s="274" t="s">
        <v>953</v>
      </c>
      <c r="D1553" s="569">
        <v>434.31</v>
      </c>
      <c r="E1553" s="662"/>
    </row>
    <row r="1554" spans="2:5">
      <c r="B1554" s="470">
        <v>1241151100</v>
      </c>
      <c r="C1554" s="274" t="s">
        <v>953</v>
      </c>
      <c r="D1554" s="569">
        <v>434.31</v>
      </c>
      <c r="E1554" s="662"/>
    </row>
    <row r="1555" spans="2:5">
      <c r="B1555" s="470">
        <v>1241151100</v>
      </c>
      <c r="C1555" s="274" t="s">
        <v>953</v>
      </c>
      <c r="D1555" s="569">
        <v>434.31</v>
      </c>
      <c r="E1555" s="662"/>
    </row>
    <row r="1556" spans="2:5">
      <c r="B1556" s="470">
        <v>1241151100</v>
      </c>
      <c r="C1556" s="274" t="s">
        <v>953</v>
      </c>
      <c r="D1556" s="569">
        <v>434.31</v>
      </c>
      <c r="E1556" s="662"/>
    </row>
    <row r="1557" spans="2:5">
      <c r="B1557" s="470">
        <v>1241151100</v>
      </c>
      <c r="C1557" s="274" t="s">
        <v>953</v>
      </c>
      <c r="D1557" s="569">
        <v>434.31</v>
      </c>
      <c r="E1557" s="662"/>
    </row>
    <row r="1558" spans="2:5">
      <c r="B1558" s="470">
        <v>1241151100</v>
      </c>
      <c r="C1558" s="274" t="s">
        <v>953</v>
      </c>
      <c r="D1558" s="569">
        <v>434.31</v>
      </c>
      <c r="E1558" s="662"/>
    </row>
    <row r="1559" spans="2:5">
      <c r="B1559" s="470">
        <v>1241151100</v>
      </c>
      <c r="C1559" s="274" t="s">
        <v>953</v>
      </c>
      <c r="D1559" s="569">
        <v>434.31</v>
      </c>
      <c r="E1559" s="662"/>
    </row>
    <row r="1560" spans="2:5">
      <c r="B1560" s="470">
        <v>1241151100</v>
      </c>
      <c r="C1560" s="274" t="s">
        <v>953</v>
      </c>
      <c r="D1560" s="569">
        <v>434.31</v>
      </c>
      <c r="E1560" s="662"/>
    </row>
    <row r="1561" spans="2:5">
      <c r="B1561" s="470">
        <v>1241151100</v>
      </c>
      <c r="C1561" s="274" t="s">
        <v>953</v>
      </c>
      <c r="D1561" s="569">
        <v>434.31</v>
      </c>
      <c r="E1561" s="662"/>
    </row>
    <row r="1562" spans="2:5">
      <c r="B1562" s="470">
        <v>1241151100</v>
      </c>
      <c r="C1562" s="274" t="s">
        <v>953</v>
      </c>
      <c r="D1562" s="569">
        <v>434.31</v>
      </c>
      <c r="E1562" s="662"/>
    </row>
    <row r="1563" spans="2:5">
      <c r="B1563" s="470">
        <v>1241151100</v>
      </c>
      <c r="C1563" s="274" t="s">
        <v>953</v>
      </c>
      <c r="D1563" s="569">
        <v>434.31</v>
      </c>
      <c r="E1563" s="662"/>
    </row>
    <row r="1564" spans="2:5">
      <c r="B1564" s="470">
        <v>1241151100</v>
      </c>
      <c r="C1564" s="274" t="s">
        <v>953</v>
      </c>
      <c r="D1564" s="569">
        <v>434.31</v>
      </c>
      <c r="E1564" s="662"/>
    </row>
    <row r="1565" spans="2:5">
      <c r="B1565" s="470">
        <v>1241151100</v>
      </c>
      <c r="C1565" s="274" t="s">
        <v>953</v>
      </c>
      <c r="D1565" s="569">
        <v>434.31</v>
      </c>
      <c r="E1565" s="662"/>
    </row>
    <row r="1566" spans="2:5">
      <c r="B1566" s="470">
        <v>1241151100</v>
      </c>
      <c r="C1566" s="274" t="s">
        <v>953</v>
      </c>
      <c r="D1566" s="569">
        <v>434.31</v>
      </c>
      <c r="E1566" s="662"/>
    </row>
    <row r="1567" spans="2:5">
      <c r="B1567" s="470">
        <v>1241151100</v>
      </c>
      <c r="C1567" s="274" t="s">
        <v>953</v>
      </c>
      <c r="D1567" s="569">
        <v>434.31</v>
      </c>
      <c r="E1567" s="662"/>
    </row>
    <row r="1568" spans="2:5">
      <c r="B1568" s="470">
        <v>1241151100</v>
      </c>
      <c r="C1568" s="274" t="s">
        <v>953</v>
      </c>
      <c r="D1568" s="569">
        <v>434.31</v>
      </c>
      <c r="E1568" s="662"/>
    </row>
    <row r="1569" spans="2:5">
      <c r="B1569" s="470">
        <v>1241151100</v>
      </c>
      <c r="C1569" s="274" t="s">
        <v>953</v>
      </c>
      <c r="D1569" s="569">
        <v>434.31</v>
      </c>
      <c r="E1569" s="662"/>
    </row>
    <row r="1570" spans="2:5">
      <c r="B1570" s="470">
        <v>1241151100</v>
      </c>
      <c r="C1570" s="274" t="s">
        <v>953</v>
      </c>
      <c r="D1570" s="569">
        <v>434.31</v>
      </c>
      <c r="E1570" s="662"/>
    </row>
    <row r="1571" spans="2:5">
      <c r="B1571" s="470">
        <v>1241151100</v>
      </c>
      <c r="C1571" s="274" t="s">
        <v>953</v>
      </c>
      <c r="D1571" s="569">
        <v>434.31</v>
      </c>
      <c r="E1571" s="662"/>
    </row>
    <row r="1572" spans="2:5">
      <c r="B1572" s="470">
        <v>1241151100</v>
      </c>
      <c r="C1572" s="274" t="s">
        <v>953</v>
      </c>
      <c r="D1572" s="569">
        <v>434.31</v>
      </c>
      <c r="E1572" s="662"/>
    </row>
    <row r="1573" spans="2:5">
      <c r="B1573" s="470">
        <v>1241151100</v>
      </c>
      <c r="C1573" s="274" t="s">
        <v>953</v>
      </c>
      <c r="D1573" s="569">
        <v>434.31</v>
      </c>
      <c r="E1573" s="662"/>
    </row>
    <row r="1574" spans="2:5">
      <c r="B1574" s="470">
        <v>1241151100</v>
      </c>
      <c r="C1574" s="274" t="s">
        <v>953</v>
      </c>
      <c r="D1574" s="569">
        <v>434.31</v>
      </c>
      <c r="E1574" s="662"/>
    </row>
    <row r="1575" spans="2:5">
      <c r="B1575" s="470">
        <v>1241151100</v>
      </c>
      <c r="C1575" s="274" t="s">
        <v>953</v>
      </c>
      <c r="D1575" s="569">
        <v>434.31</v>
      </c>
      <c r="E1575" s="662"/>
    </row>
    <row r="1576" spans="2:5">
      <c r="B1576" s="470">
        <v>1241151100</v>
      </c>
      <c r="C1576" s="274" t="s">
        <v>953</v>
      </c>
      <c r="D1576" s="569">
        <v>434.31</v>
      </c>
      <c r="E1576" s="662"/>
    </row>
    <row r="1577" spans="2:5">
      <c r="B1577" s="470">
        <v>1241151100</v>
      </c>
      <c r="C1577" s="274" t="s">
        <v>953</v>
      </c>
      <c r="D1577" s="569">
        <v>434.31</v>
      </c>
      <c r="E1577" s="662"/>
    </row>
    <row r="1578" spans="2:5">
      <c r="B1578" s="470">
        <v>1241151100</v>
      </c>
      <c r="C1578" s="274" t="s">
        <v>953</v>
      </c>
      <c r="D1578" s="569">
        <v>434.31</v>
      </c>
      <c r="E1578" s="662"/>
    </row>
    <row r="1579" spans="2:5">
      <c r="B1579" s="470">
        <v>1241151100</v>
      </c>
      <c r="C1579" s="274" t="s">
        <v>953</v>
      </c>
      <c r="D1579" s="569">
        <v>434.31</v>
      </c>
      <c r="E1579" s="662"/>
    </row>
    <row r="1580" spans="2:5">
      <c r="B1580" s="470">
        <v>1241151100</v>
      </c>
      <c r="C1580" s="274" t="s">
        <v>953</v>
      </c>
      <c r="D1580" s="569">
        <v>434.31</v>
      </c>
      <c r="E1580" s="662"/>
    </row>
    <row r="1581" spans="2:5">
      <c r="B1581" s="470">
        <v>1241151100</v>
      </c>
      <c r="C1581" s="274" t="s">
        <v>953</v>
      </c>
      <c r="D1581" s="569">
        <v>434.31</v>
      </c>
      <c r="E1581" s="662"/>
    </row>
    <row r="1582" spans="2:5">
      <c r="B1582" s="470">
        <v>1241151100</v>
      </c>
      <c r="C1582" s="274" t="s">
        <v>953</v>
      </c>
      <c r="D1582" s="569">
        <v>434.31</v>
      </c>
      <c r="E1582" s="662"/>
    </row>
    <row r="1583" spans="2:5">
      <c r="B1583" s="470">
        <v>1241151100</v>
      </c>
      <c r="C1583" s="274" t="s">
        <v>953</v>
      </c>
      <c r="D1583" s="569">
        <v>434.31</v>
      </c>
      <c r="E1583" s="662"/>
    </row>
    <row r="1584" spans="2:5">
      <c r="B1584" s="470">
        <v>1241151100</v>
      </c>
      <c r="C1584" s="274" t="s">
        <v>953</v>
      </c>
      <c r="D1584" s="569">
        <v>434.31</v>
      </c>
      <c r="E1584" s="662"/>
    </row>
    <row r="1585" spans="2:5">
      <c r="B1585" s="470">
        <v>1241151100</v>
      </c>
      <c r="C1585" s="274" t="s">
        <v>953</v>
      </c>
      <c r="D1585" s="569">
        <v>434.31</v>
      </c>
      <c r="E1585" s="662"/>
    </row>
    <row r="1586" spans="2:5">
      <c r="B1586" s="470">
        <v>1241151100</v>
      </c>
      <c r="C1586" s="274" t="s">
        <v>953</v>
      </c>
      <c r="D1586" s="569">
        <v>434.31</v>
      </c>
      <c r="E1586" s="662"/>
    </row>
    <row r="1587" spans="2:5">
      <c r="B1587" s="470">
        <v>1241151100</v>
      </c>
      <c r="C1587" s="274" t="s">
        <v>953</v>
      </c>
      <c r="D1587" s="569">
        <v>434.31</v>
      </c>
      <c r="E1587" s="662"/>
    </row>
    <row r="1588" spans="2:5">
      <c r="B1588" s="470">
        <v>1241151100</v>
      </c>
      <c r="C1588" s="274" t="s">
        <v>953</v>
      </c>
      <c r="D1588" s="569">
        <v>434.31</v>
      </c>
      <c r="E1588" s="662"/>
    </row>
    <row r="1589" spans="2:5">
      <c r="B1589" s="470">
        <v>1241151100</v>
      </c>
      <c r="C1589" s="274" t="s">
        <v>953</v>
      </c>
      <c r="D1589" s="569">
        <v>434.31</v>
      </c>
      <c r="E1589" s="662"/>
    </row>
    <row r="1590" spans="2:5">
      <c r="B1590" s="470">
        <v>1241151100</v>
      </c>
      <c r="C1590" s="274" t="s">
        <v>953</v>
      </c>
      <c r="D1590" s="569">
        <v>434.31</v>
      </c>
      <c r="E1590" s="662"/>
    </row>
    <row r="1591" spans="2:5">
      <c r="B1591" s="470">
        <v>1241151100</v>
      </c>
      <c r="C1591" s="274" t="s">
        <v>953</v>
      </c>
      <c r="D1591" s="569">
        <v>434.31</v>
      </c>
      <c r="E1591" s="662"/>
    </row>
    <row r="1592" spans="2:5">
      <c r="B1592" s="470">
        <v>1241151100</v>
      </c>
      <c r="C1592" s="274" t="s">
        <v>953</v>
      </c>
      <c r="D1592" s="569">
        <v>434.31</v>
      </c>
      <c r="E1592" s="662"/>
    </row>
    <row r="1593" spans="2:5">
      <c r="B1593" s="470">
        <v>1241151100</v>
      </c>
      <c r="C1593" s="274" t="s">
        <v>953</v>
      </c>
      <c r="D1593" s="569">
        <v>434.31</v>
      </c>
      <c r="E1593" s="662"/>
    </row>
    <row r="1594" spans="2:5">
      <c r="B1594" s="470">
        <v>1241151100</v>
      </c>
      <c r="C1594" s="274" t="s">
        <v>953</v>
      </c>
      <c r="D1594" s="569">
        <v>434.31</v>
      </c>
      <c r="E1594" s="662"/>
    </row>
    <row r="1595" spans="2:5">
      <c r="B1595" s="470">
        <v>1241151100</v>
      </c>
      <c r="C1595" s="274" t="s">
        <v>953</v>
      </c>
      <c r="D1595" s="569">
        <v>434.31</v>
      </c>
      <c r="E1595" s="662"/>
    </row>
    <row r="1596" spans="2:5">
      <c r="B1596" s="470">
        <v>1241151100</v>
      </c>
      <c r="C1596" s="274" t="s">
        <v>953</v>
      </c>
      <c r="D1596" s="569">
        <v>434.31</v>
      </c>
      <c r="E1596" s="662"/>
    </row>
    <row r="1597" spans="2:5">
      <c r="B1597" s="470">
        <v>1241151100</v>
      </c>
      <c r="C1597" s="274" t="s">
        <v>953</v>
      </c>
      <c r="D1597" s="569">
        <v>434.31</v>
      </c>
      <c r="E1597" s="662"/>
    </row>
    <row r="1598" spans="2:5">
      <c r="B1598" s="470">
        <v>1241151100</v>
      </c>
      <c r="C1598" s="274" t="s">
        <v>953</v>
      </c>
      <c r="D1598" s="569">
        <v>434.31</v>
      </c>
      <c r="E1598" s="662"/>
    </row>
    <row r="1599" spans="2:5">
      <c r="B1599" s="470">
        <v>1241151100</v>
      </c>
      <c r="C1599" s="274" t="s">
        <v>953</v>
      </c>
      <c r="D1599" s="569">
        <v>434.31</v>
      </c>
      <c r="E1599" s="662"/>
    </row>
    <row r="1600" spans="2:5">
      <c r="B1600" s="470">
        <v>1241151100</v>
      </c>
      <c r="C1600" s="274" t="s">
        <v>953</v>
      </c>
      <c r="D1600" s="569">
        <v>434.31</v>
      </c>
      <c r="E1600" s="662"/>
    </row>
    <row r="1601" spans="2:5">
      <c r="B1601" s="470">
        <v>1241151100</v>
      </c>
      <c r="C1601" s="274" t="s">
        <v>953</v>
      </c>
      <c r="D1601" s="569">
        <v>434.31</v>
      </c>
      <c r="E1601" s="662"/>
    </row>
    <row r="1602" spans="2:5">
      <c r="B1602" s="470">
        <v>1241151100</v>
      </c>
      <c r="C1602" s="274" t="s">
        <v>953</v>
      </c>
      <c r="D1602" s="569">
        <v>434.31</v>
      </c>
      <c r="E1602" s="662"/>
    </row>
    <row r="1603" spans="2:5">
      <c r="B1603" s="470">
        <v>1241151100</v>
      </c>
      <c r="C1603" s="274" t="s">
        <v>953</v>
      </c>
      <c r="D1603" s="569">
        <v>434.31</v>
      </c>
      <c r="E1603" s="662"/>
    </row>
    <row r="1604" spans="2:5">
      <c r="B1604" s="470">
        <v>1241151100</v>
      </c>
      <c r="C1604" s="274" t="s">
        <v>953</v>
      </c>
      <c r="D1604" s="569">
        <v>434.31</v>
      </c>
      <c r="E1604" s="662"/>
    </row>
    <row r="1605" spans="2:5">
      <c r="B1605" s="470">
        <v>1241151100</v>
      </c>
      <c r="C1605" s="274" t="s">
        <v>953</v>
      </c>
      <c r="D1605" s="569">
        <v>434.31</v>
      </c>
      <c r="E1605" s="662"/>
    </row>
    <row r="1606" spans="2:5">
      <c r="B1606" s="470">
        <v>1241151100</v>
      </c>
      <c r="C1606" s="274" t="s">
        <v>953</v>
      </c>
      <c r="D1606" s="569">
        <v>434.31</v>
      </c>
      <c r="E1606" s="662"/>
    </row>
    <row r="1607" spans="2:5">
      <c r="B1607" s="470">
        <v>1241151100</v>
      </c>
      <c r="C1607" s="274" t="s">
        <v>953</v>
      </c>
      <c r="D1607" s="569">
        <v>434.31</v>
      </c>
      <c r="E1607" s="662"/>
    </row>
    <row r="1608" spans="2:5">
      <c r="B1608" s="470">
        <v>1241151100</v>
      </c>
      <c r="C1608" s="274" t="s">
        <v>953</v>
      </c>
      <c r="D1608" s="569">
        <v>434.31</v>
      </c>
      <c r="E1608" s="662"/>
    </row>
    <row r="1609" spans="2:5">
      <c r="B1609" s="470">
        <v>1241151100</v>
      </c>
      <c r="C1609" s="274" t="s">
        <v>953</v>
      </c>
      <c r="D1609" s="569">
        <v>434.31</v>
      </c>
      <c r="E1609" s="662"/>
    </row>
    <row r="1610" spans="2:5">
      <c r="B1610" s="470">
        <v>1241151100</v>
      </c>
      <c r="C1610" s="274" t="s">
        <v>953</v>
      </c>
      <c r="D1610" s="569">
        <v>434.31</v>
      </c>
      <c r="E1610" s="662"/>
    </row>
    <row r="1611" spans="2:5">
      <c r="B1611" s="470">
        <v>1241151100</v>
      </c>
      <c r="C1611" s="274" t="s">
        <v>953</v>
      </c>
      <c r="D1611" s="569">
        <v>434.31</v>
      </c>
      <c r="E1611" s="662"/>
    </row>
    <row r="1612" spans="2:5">
      <c r="B1612" s="470">
        <v>1241151100</v>
      </c>
      <c r="C1612" s="274" t="s">
        <v>953</v>
      </c>
      <c r="D1612" s="569">
        <v>434.31</v>
      </c>
      <c r="E1612" s="662"/>
    </row>
    <row r="1613" spans="2:5">
      <c r="B1613" s="470">
        <v>1241151100</v>
      </c>
      <c r="C1613" s="274" t="s">
        <v>953</v>
      </c>
      <c r="D1613" s="569">
        <v>434.31</v>
      </c>
      <c r="E1613" s="662"/>
    </row>
    <row r="1614" spans="2:5">
      <c r="B1614" s="470">
        <v>1241151100</v>
      </c>
      <c r="C1614" s="274" t="s">
        <v>953</v>
      </c>
      <c r="D1614" s="569">
        <v>434.31</v>
      </c>
      <c r="E1614" s="662"/>
    </row>
    <row r="1615" spans="2:5">
      <c r="B1615" s="470">
        <v>1241151100</v>
      </c>
      <c r="C1615" s="274" t="s">
        <v>953</v>
      </c>
      <c r="D1615" s="569">
        <v>434.31</v>
      </c>
      <c r="E1615" s="662"/>
    </row>
    <row r="1616" spans="2:5">
      <c r="B1616" s="470">
        <v>1241151100</v>
      </c>
      <c r="C1616" s="274" t="s">
        <v>953</v>
      </c>
      <c r="D1616" s="569">
        <v>434.31</v>
      </c>
      <c r="E1616" s="662"/>
    </row>
    <row r="1617" spans="2:5">
      <c r="B1617" s="470">
        <v>1241151100</v>
      </c>
      <c r="C1617" s="274" t="s">
        <v>953</v>
      </c>
      <c r="D1617" s="569">
        <v>434.31</v>
      </c>
      <c r="E1617" s="662"/>
    </row>
    <row r="1618" spans="2:5">
      <c r="B1618" s="470">
        <v>1241151100</v>
      </c>
      <c r="C1618" s="274" t="s">
        <v>953</v>
      </c>
      <c r="D1618" s="569">
        <v>434.31</v>
      </c>
      <c r="E1618" s="662"/>
    </row>
    <row r="1619" spans="2:5">
      <c r="B1619" s="470">
        <v>1241151100</v>
      </c>
      <c r="C1619" s="274" t="s">
        <v>953</v>
      </c>
      <c r="D1619" s="569">
        <v>434.31</v>
      </c>
      <c r="E1619" s="662"/>
    </row>
    <row r="1620" spans="2:5">
      <c r="B1620" s="470">
        <v>1241151100</v>
      </c>
      <c r="C1620" s="274" t="s">
        <v>953</v>
      </c>
      <c r="D1620" s="569">
        <v>434.31</v>
      </c>
      <c r="E1620" s="662"/>
    </row>
    <row r="1621" spans="2:5">
      <c r="B1621" s="470">
        <v>1241151100</v>
      </c>
      <c r="C1621" s="274" t="s">
        <v>953</v>
      </c>
      <c r="D1621" s="569">
        <v>434.31</v>
      </c>
      <c r="E1621" s="662"/>
    </row>
    <row r="1622" spans="2:5">
      <c r="B1622" s="470">
        <v>1241151100</v>
      </c>
      <c r="C1622" s="274" t="s">
        <v>953</v>
      </c>
      <c r="D1622" s="569">
        <v>434.31</v>
      </c>
      <c r="E1622" s="662"/>
    </row>
    <row r="1623" spans="2:5">
      <c r="B1623" s="470">
        <v>1241151100</v>
      </c>
      <c r="C1623" s="274" t="s">
        <v>953</v>
      </c>
      <c r="D1623" s="569">
        <v>434.31</v>
      </c>
      <c r="E1623" s="662"/>
    </row>
    <row r="1624" spans="2:5">
      <c r="B1624" s="470">
        <v>1241151100</v>
      </c>
      <c r="C1624" s="274" t="s">
        <v>953</v>
      </c>
      <c r="D1624" s="569">
        <v>434.31</v>
      </c>
      <c r="E1624" s="662"/>
    </row>
    <row r="1625" spans="2:5">
      <c r="B1625" s="470">
        <v>1241151100</v>
      </c>
      <c r="C1625" s="274" t="s">
        <v>953</v>
      </c>
      <c r="D1625" s="569">
        <v>434.31</v>
      </c>
      <c r="E1625" s="662"/>
    </row>
    <row r="1626" spans="2:5">
      <c r="B1626" s="470">
        <v>1241151100</v>
      </c>
      <c r="C1626" s="274" t="s">
        <v>953</v>
      </c>
      <c r="D1626" s="569">
        <v>434.31</v>
      </c>
      <c r="E1626" s="662"/>
    </row>
    <row r="1627" spans="2:5">
      <c r="B1627" s="470">
        <v>1241151100</v>
      </c>
      <c r="C1627" s="274" t="s">
        <v>953</v>
      </c>
      <c r="D1627" s="569">
        <v>434.31</v>
      </c>
      <c r="E1627" s="662"/>
    </row>
    <row r="1628" spans="2:5">
      <c r="B1628" s="470">
        <v>1241151100</v>
      </c>
      <c r="C1628" s="274" t="s">
        <v>953</v>
      </c>
      <c r="D1628" s="569">
        <v>434.31</v>
      </c>
      <c r="E1628" s="662"/>
    </row>
    <row r="1629" spans="2:5">
      <c r="B1629" s="470">
        <v>1241151100</v>
      </c>
      <c r="C1629" s="274" t="s">
        <v>953</v>
      </c>
      <c r="D1629" s="569">
        <v>434.31</v>
      </c>
      <c r="E1629" s="662"/>
    </row>
    <row r="1630" spans="2:5">
      <c r="B1630" s="470">
        <v>1241151100</v>
      </c>
      <c r="C1630" s="274" t="s">
        <v>953</v>
      </c>
      <c r="D1630" s="569">
        <v>434.31</v>
      </c>
      <c r="E1630" s="662"/>
    </row>
    <row r="1631" spans="2:5">
      <c r="B1631" s="470">
        <v>1241151100</v>
      </c>
      <c r="C1631" s="274" t="s">
        <v>953</v>
      </c>
      <c r="D1631" s="569">
        <v>434.31</v>
      </c>
      <c r="E1631" s="662"/>
    </row>
    <row r="1632" spans="2:5">
      <c r="B1632" s="470">
        <v>1241151100</v>
      </c>
      <c r="C1632" s="274" t="s">
        <v>953</v>
      </c>
      <c r="D1632" s="569">
        <v>434.31</v>
      </c>
      <c r="E1632" s="662"/>
    </row>
    <row r="1633" spans="2:5">
      <c r="B1633" s="470">
        <v>1241151100</v>
      </c>
      <c r="C1633" s="274" t="s">
        <v>953</v>
      </c>
      <c r="D1633" s="569">
        <v>434.31</v>
      </c>
      <c r="E1633" s="662"/>
    </row>
    <row r="1634" spans="2:5">
      <c r="B1634" s="470">
        <v>1241151100</v>
      </c>
      <c r="C1634" s="274" t="s">
        <v>953</v>
      </c>
      <c r="D1634" s="569">
        <v>434.31</v>
      </c>
      <c r="E1634" s="662"/>
    </row>
    <row r="1635" spans="2:5">
      <c r="B1635" s="470">
        <v>1241151100</v>
      </c>
      <c r="C1635" s="274" t="s">
        <v>953</v>
      </c>
      <c r="D1635" s="569">
        <v>434.31</v>
      </c>
      <c r="E1635" s="662"/>
    </row>
    <row r="1636" spans="2:5">
      <c r="B1636" s="470">
        <v>1241151100</v>
      </c>
      <c r="C1636" s="274" t="s">
        <v>953</v>
      </c>
      <c r="D1636" s="569">
        <v>434.31</v>
      </c>
      <c r="E1636" s="662"/>
    </row>
    <row r="1637" spans="2:5">
      <c r="B1637" s="470">
        <v>1241151100</v>
      </c>
      <c r="C1637" s="274" t="s">
        <v>953</v>
      </c>
      <c r="D1637" s="569">
        <v>434.31</v>
      </c>
      <c r="E1637" s="662"/>
    </row>
    <row r="1638" spans="2:5">
      <c r="B1638" s="470">
        <v>1241151100</v>
      </c>
      <c r="C1638" s="274" t="s">
        <v>953</v>
      </c>
      <c r="D1638" s="569">
        <v>434.31</v>
      </c>
      <c r="E1638" s="662"/>
    </row>
    <row r="1639" spans="2:5">
      <c r="B1639" s="470">
        <v>1241151100</v>
      </c>
      <c r="C1639" s="274" t="s">
        <v>953</v>
      </c>
      <c r="D1639" s="569">
        <v>434.31</v>
      </c>
      <c r="E1639" s="662"/>
    </row>
    <row r="1640" spans="2:5">
      <c r="B1640" s="470">
        <v>1241151100</v>
      </c>
      <c r="C1640" s="274" t="s">
        <v>953</v>
      </c>
      <c r="D1640" s="569">
        <v>434.31</v>
      </c>
      <c r="E1640" s="662"/>
    </row>
    <row r="1641" spans="2:5">
      <c r="B1641" s="470">
        <v>1241151100</v>
      </c>
      <c r="C1641" s="274" t="s">
        <v>953</v>
      </c>
      <c r="D1641" s="569">
        <v>434.31</v>
      </c>
      <c r="E1641" s="662"/>
    </row>
    <row r="1642" spans="2:5">
      <c r="B1642" s="470">
        <v>1241151100</v>
      </c>
      <c r="C1642" s="274" t="s">
        <v>953</v>
      </c>
      <c r="D1642" s="569">
        <v>434.31</v>
      </c>
      <c r="E1642" s="662"/>
    </row>
    <row r="1643" spans="2:5">
      <c r="B1643" s="470">
        <v>1241151100</v>
      </c>
      <c r="C1643" s="274" t="s">
        <v>953</v>
      </c>
      <c r="D1643" s="569">
        <v>434.31</v>
      </c>
      <c r="E1643" s="662"/>
    </row>
    <row r="1644" spans="2:5">
      <c r="B1644" s="470">
        <v>1241151100</v>
      </c>
      <c r="C1644" s="274" t="s">
        <v>953</v>
      </c>
      <c r="D1644" s="569">
        <v>434.31</v>
      </c>
      <c r="E1644" s="662"/>
    </row>
    <row r="1645" spans="2:5">
      <c r="B1645" s="470">
        <v>1241151100</v>
      </c>
      <c r="C1645" s="274" t="s">
        <v>953</v>
      </c>
      <c r="D1645" s="569">
        <v>434.31</v>
      </c>
      <c r="E1645" s="662"/>
    </row>
    <row r="1646" spans="2:5">
      <c r="B1646" s="470">
        <v>1241151100</v>
      </c>
      <c r="C1646" s="274" t="s">
        <v>953</v>
      </c>
      <c r="D1646" s="569">
        <v>434.31</v>
      </c>
      <c r="E1646" s="662"/>
    </row>
    <row r="1647" spans="2:5">
      <c r="B1647" s="470">
        <v>1241151100</v>
      </c>
      <c r="C1647" s="274" t="s">
        <v>953</v>
      </c>
      <c r="D1647" s="569">
        <v>434.31</v>
      </c>
      <c r="E1647" s="662"/>
    </row>
    <row r="1648" spans="2:5">
      <c r="B1648" s="470">
        <v>1241151100</v>
      </c>
      <c r="C1648" s="274" t="s">
        <v>953</v>
      </c>
      <c r="D1648" s="569">
        <v>434.31</v>
      </c>
      <c r="E1648" s="662"/>
    </row>
    <row r="1649" spans="2:5">
      <c r="B1649" s="470">
        <v>1241151100</v>
      </c>
      <c r="C1649" s="274" t="s">
        <v>953</v>
      </c>
      <c r="D1649" s="569">
        <v>434.31</v>
      </c>
      <c r="E1649" s="662"/>
    </row>
    <row r="1650" spans="2:5">
      <c r="B1650" s="470">
        <v>1241151100</v>
      </c>
      <c r="C1650" s="274" t="s">
        <v>953</v>
      </c>
      <c r="D1650" s="569">
        <v>434.31</v>
      </c>
      <c r="E1650" s="662"/>
    </row>
    <row r="1651" spans="2:5">
      <c r="B1651" s="470">
        <v>1241151100</v>
      </c>
      <c r="C1651" s="274" t="s">
        <v>953</v>
      </c>
      <c r="D1651" s="569">
        <v>434.31</v>
      </c>
      <c r="E1651" s="662"/>
    </row>
    <row r="1652" spans="2:5">
      <c r="B1652" s="470">
        <v>1241151100</v>
      </c>
      <c r="C1652" s="274" t="s">
        <v>953</v>
      </c>
      <c r="D1652" s="569">
        <v>434.31</v>
      </c>
      <c r="E1652" s="662"/>
    </row>
    <row r="1653" spans="2:5">
      <c r="B1653" s="470">
        <v>1241151100</v>
      </c>
      <c r="C1653" s="274" t="s">
        <v>953</v>
      </c>
      <c r="D1653" s="569">
        <v>434.31</v>
      </c>
      <c r="E1653" s="662"/>
    </row>
    <row r="1654" spans="2:5">
      <c r="B1654" s="470">
        <v>1241151100</v>
      </c>
      <c r="C1654" s="274" t="s">
        <v>953</v>
      </c>
      <c r="D1654" s="569">
        <v>434.31</v>
      </c>
      <c r="E1654" s="662"/>
    </row>
    <row r="1655" spans="2:5">
      <c r="B1655" s="470">
        <v>1241151100</v>
      </c>
      <c r="C1655" s="274" t="s">
        <v>953</v>
      </c>
      <c r="D1655" s="569">
        <v>434.31</v>
      </c>
      <c r="E1655" s="662"/>
    </row>
    <row r="1656" spans="2:5">
      <c r="B1656" s="470">
        <v>1241151100</v>
      </c>
      <c r="C1656" s="274" t="s">
        <v>953</v>
      </c>
      <c r="D1656" s="569">
        <v>434.31</v>
      </c>
      <c r="E1656" s="662"/>
    </row>
    <row r="1657" spans="2:5">
      <c r="B1657" s="470">
        <v>1241151100</v>
      </c>
      <c r="C1657" s="274" t="s">
        <v>953</v>
      </c>
      <c r="D1657" s="569">
        <v>434.31</v>
      </c>
      <c r="E1657" s="662"/>
    </row>
    <row r="1658" spans="2:5">
      <c r="B1658" s="470">
        <v>1241151100</v>
      </c>
      <c r="C1658" s="274" t="s">
        <v>953</v>
      </c>
      <c r="D1658" s="569">
        <v>434.31</v>
      </c>
      <c r="E1658" s="662"/>
    </row>
    <row r="1659" spans="2:5">
      <c r="B1659" s="470">
        <v>1241151100</v>
      </c>
      <c r="C1659" s="274" t="s">
        <v>953</v>
      </c>
      <c r="D1659" s="569">
        <v>434.31</v>
      </c>
      <c r="E1659" s="662"/>
    </row>
    <row r="1660" spans="2:5">
      <c r="B1660" s="470">
        <v>1241151100</v>
      </c>
      <c r="C1660" s="274" t="s">
        <v>953</v>
      </c>
      <c r="D1660" s="569">
        <v>434.31</v>
      </c>
      <c r="E1660" s="662"/>
    </row>
    <row r="1661" spans="2:5">
      <c r="B1661" s="470">
        <v>1241151100</v>
      </c>
      <c r="C1661" s="274" t="s">
        <v>953</v>
      </c>
      <c r="D1661" s="569">
        <v>434.31</v>
      </c>
      <c r="E1661" s="662"/>
    </row>
    <row r="1662" spans="2:5">
      <c r="B1662" s="470">
        <v>1241151100</v>
      </c>
      <c r="C1662" s="274" t="s">
        <v>953</v>
      </c>
      <c r="D1662" s="569">
        <v>434.31</v>
      </c>
      <c r="E1662" s="662"/>
    </row>
    <row r="1663" spans="2:5">
      <c r="B1663" s="470">
        <v>1241151100</v>
      </c>
      <c r="C1663" s="274" t="s">
        <v>953</v>
      </c>
      <c r="D1663" s="569">
        <v>434.31</v>
      </c>
      <c r="E1663" s="662"/>
    </row>
    <row r="1664" spans="2:5">
      <c r="B1664" s="470">
        <v>1241151100</v>
      </c>
      <c r="C1664" s="274" t="s">
        <v>953</v>
      </c>
      <c r="D1664" s="569">
        <v>434.31</v>
      </c>
      <c r="E1664" s="662"/>
    </row>
    <row r="1665" spans="2:5">
      <c r="B1665" s="470">
        <v>1241151100</v>
      </c>
      <c r="C1665" s="274" t="s">
        <v>953</v>
      </c>
      <c r="D1665" s="569">
        <v>434.31</v>
      </c>
      <c r="E1665" s="662"/>
    </row>
    <row r="1666" spans="2:5">
      <c r="B1666" s="470">
        <v>1241151100</v>
      </c>
      <c r="C1666" s="274" t="s">
        <v>953</v>
      </c>
      <c r="D1666" s="569">
        <v>434.31</v>
      </c>
      <c r="E1666" s="662"/>
    </row>
    <row r="1667" spans="2:5">
      <c r="B1667" s="470">
        <v>1241151100</v>
      </c>
      <c r="C1667" s="274" t="s">
        <v>953</v>
      </c>
      <c r="D1667" s="569">
        <v>434.31</v>
      </c>
      <c r="E1667" s="662"/>
    </row>
    <row r="1668" spans="2:5">
      <c r="B1668" s="470">
        <v>1241151100</v>
      </c>
      <c r="C1668" s="274" t="s">
        <v>953</v>
      </c>
      <c r="D1668" s="569">
        <v>434.31</v>
      </c>
      <c r="E1668" s="662"/>
    </row>
    <row r="1669" spans="2:5">
      <c r="B1669" s="470">
        <v>1241151100</v>
      </c>
      <c r="C1669" s="274" t="s">
        <v>953</v>
      </c>
      <c r="D1669" s="569">
        <v>434.31</v>
      </c>
      <c r="E1669" s="662"/>
    </row>
    <row r="1670" spans="2:5">
      <c r="B1670" s="470">
        <v>1241151100</v>
      </c>
      <c r="C1670" s="274" t="s">
        <v>953</v>
      </c>
      <c r="D1670" s="569">
        <v>434.31</v>
      </c>
      <c r="E1670" s="662"/>
    </row>
    <row r="1671" spans="2:5">
      <c r="B1671" s="470">
        <v>1241151100</v>
      </c>
      <c r="C1671" s="274" t="s">
        <v>953</v>
      </c>
      <c r="D1671" s="569">
        <v>434.31</v>
      </c>
      <c r="E1671" s="662"/>
    </row>
    <row r="1672" spans="2:5">
      <c r="B1672" s="470">
        <v>1241151100</v>
      </c>
      <c r="C1672" s="274" t="s">
        <v>953</v>
      </c>
      <c r="D1672" s="569">
        <v>434.31</v>
      </c>
      <c r="E1672" s="662"/>
    </row>
    <row r="1673" spans="2:5">
      <c r="B1673" s="470">
        <v>1241151100</v>
      </c>
      <c r="C1673" s="274" t="s">
        <v>953</v>
      </c>
      <c r="D1673" s="569">
        <v>434.31</v>
      </c>
      <c r="E1673" s="662"/>
    </row>
    <row r="1674" spans="2:5">
      <c r="B1674" s="470">
        <v>1241151100</v>
      </c>
      <c r="C1674" s="274" t="s">
        <v>953</v>
      </c>
      <c r="D1674" s="569">
        <v>434.31</v>
      </c>
      <c r="E1674" s="662"/>
    </row>
    <row r="1675" spans="2:5">
      <c r="B1675" s="470">
        <v>1241151100</v>
      </c>
      <c r="C1675" s="274" t="s">
        <v>953</v>
      </c>
      <c r="D1675" s="569">
        <v>434.31</v>
      </c>
      <c r="E1675" s="662"/>
    </row>
    <row r="1676" spans="2:5">
      <c r="B1676" s="470">
        <v>1241151100</v>
      </c>
      <c r="C1676" s="274" t="s">
        <v>953</v>
      </c>
      <c r="D1676" s="569">
        <v>434.31</v>
      </c>
      <c r="E1676" s="662"/>
    </row>
    <row r="1677" spans="2:5">
      <c r="B1677" s="470">
        <v>1241151100</v>
      </c>
      <c r="C1677" s="274" t="s">
        <v>953</v>
      </c>
      <c r="D1677" s="569">
        <v>434.31</v>
      </c>
      <c r="E1677" s="662"/>
    </row>
    <row r="1678" spans="2:5">
      <c r="B1678" s="470">
        <v>1241151100</v>
      </c>
      <c r="C1678" s="274" t="s">
        <v>953</v>
      </c>
      <c r="D1678" s="569">
        <v>434.31</v>
      </c>
      <c r="E1678" s="662"/>
    </row>
    <row r="1679" spans="2:5">
      <c r="B1679" s="470">
        <v>1241151100</v>
      </c>
      <c r="C1679" s="274" t="s">
        <v>953</v>
      </c>
      <c r="D1679" s="569">
        <v>434.31</v>
      </c>
      <c r="E1679" s="662"/>
    </row>
    <row r="1680" spans="2:5">
      <c r="B1680" s="470">
        <v>1241151100</v>
      </c>
      <c r="C1680" s="274" t="s">
        <v>953</v>
      </c>
      <c r="D1680" s="569">
        <v>434.31</v>
      </c>
      <c r="E1680" s="662"/>
    </row>
    <row r="1681" spans="2:5">
      <c r="B1681" s="470">
        <v>1241151100</v>
      </c>
      <c r="C1681" s="274" t="s">
        <v>953</v>
      </c>
      <c r="D1681" s="569">
        <v>434.31</v>
      </c>
      <c r="E1681" s="662"/>
    </row>
    <row r="1682" spans="2:5">
      <c r="B1682" s="470">
        <v>1241151100</v>
      </c>
      <c r="C1682" s="274" t="s">
        <v>953</v>
      </c>
      <c r="D1682" s="569">
        <v>434.31</v>
      </c>
      <c r="E1682" s="662"/>
    </row>
    <row r="1683" spans="2:5">
      <c r="B1683" s="470">
        <v>1241151100</v>
      </c>
      <c r="C1683" s="274" t="s">
        <v>953</v>
      </c>
      <c r="D1683" s="569">
        <v>434.31</v>
      </c>
      <c r="E1683" s="662"/>
    </row>
    <row r="1684" spans="2:5">
      <c r="B1684" s="470">
        <v>1241151100</v>
      </c>
      <c r="C1684" s="274" t="s">
        <v>953</v>
      </c>
      <c r="D1684" s="569">
        <v>434.31</v>
      </c>
      <c r="E1684" s="662"/>
    </row>
    <row r="1685" spans="2:5">
      <c r="B1685" s="470">
        <v>1241151100</v>
      </c>
      <c r="C1685" s="274" t="s">
        <v>953</v>
      </c>
      <c r="D1685" s="569">
        <v>434.31</v>
      </c>
      <c r="E1685" s="662"/>
    </row>
    <row r="1686" spans="2:5">
      <c r="B1686" s="470">
        <v>1241151100</v>
      </c>
      <c r="C1686" s="274" t="s">
        <v>953</v>
      </c>
      <c r="D1686" s="569">
        <v>434.31</v>
      </c>
      <c r="E1686" s="662"/>
    </row>
    <row r="1687" spans="2:5">
      <c r="B1687" s="470">
        <v>1241151100</v>
      </c>
      <c r="C1687" s="274" t="s">
        <v>953</v>
      </c>
      <c r="D1687" s="569">
        <v>434.31</v>
      </c>
      <c r="E1687" s="662"/>
    </row>
    <row r="1688" spans="2:5">
      <c r="B1688" s="470">
        <v>1241151100</v>
      </c>
      <c r="C1688" s="274" t="s">
        <v>953</v>
      </c>
      <c r="D1688" s="569">
        <v>434.31</v>
      </c>
      <c r="E1688" s="662"/>
    </row>
    <row r="1689" spans="2:5">
      <c r="B1689" s="470">
        <v>1241151100</v>
      </c>
      <c r="C1689" s="274" t="s">
        <v>953</v>
      </c>
      <c r="D1689" s="569">
        <v>434.31</v>
      </c>
      <c r="E1689" s="662"/>
    </row>
    <row r="1690" spans="2:5">
      <c r="B1690" s="470">
        <v>1241151100</v>
      </c>
      <c r="C1690" s="274" t="s">
        <v>953</v>
      </c>
      <c r="D1690" s="569">
        <v>434.31</v>
      </c>
      <c r="E1690" s="662"/>
    </row>
    <row r="1691" spans="2:5">
      <c r="B1691" s="470">
        <v>1241151100</v>
      </c>
      <c r="C1691" s="274" t="s">
        <v>953</v>
      </c>
      <c r="D1691" s="569">
        <v>434.31</v>
      </c>
      <c r="E1691" s="662"/>
    </row>
    <row r="1692" spans="2:5">
      <c r="B1692" s="470">
        <v>1241151100</v>
      </c>
      <c r="C1692" s="274" t="s">
        <v>953</v>
      </c>
      <c r="D1692" s="569">
        <v>434.31</v>
      </c>
      <c r="E1692" s="662"/>
    </row>
    <row r="1693" spans="2:5">
      <c r="B1693" s="470">
        <v>1241151100</v>
      </c>
      <c r="C1693" s="274" t="s">
        <v>953</v>
      </c>
      <c r="D1693" s="569">
        <v>434.31</v>
      </c>
      <c r="E1693" s="662"/>
    </row>
    <row r="1694" spans="2:5">
      <c r="B1694" s="470">
        <v>1241151100</v>
      </c>
      <c r="C1694" s="274" t="s">
        <v>953</v>
      </c>
      <c r="D1694" s="569">
        <v>434.31</v>
      </c>
      <c r="E1694" s="662"/>
    </row>
    <row r="1695" spans="2:5">
      <c r="B1695" s="470">
        <v>1241151100</v>
      </c>
      <c r="C1695" s="274" t="s">
        <v>953</v>
      </c>
      <c r="D1695" s="569">
        <v>434.31</v>
      </c>
      <c r="E1695" s="662"/>
    </row>
    <row r="1696" spans="2:5">
      <c r="B1696" s="470">
        <v>1241151100</v>
      </c>
      <c r="C1696" s="274" t="s">
        <v>953</v>
      </c>
      <c r="D1696" s="569">
        <v>434.31</v>
      </c>
      <c r="E1696" s="662"/>
    </row>
    <row r="1697" spans="2:5">
      <c r="B1697" s="470">
        <v>1241151100</v>
      </c>
      <c r="C1697" s="274" t="s">
        <v>953</v>
      </c>
      <c r="D1697" s="569">
        <v>434.31</v>
      </c>
      <c r="E1697" s="662"/>
    </row>
    <row r="1698" spans="2:5">
      <c r="B1698" s="470">
        <v>1241151100</v>
      </c>
      <c r="C1698" s="274" t="s">
        <v>953</v>
      </c>
      <c r="D1698" s="569">
        <v>434.31</v>
      </c>
      <c r="E1698" s="662"/>
    </row>
    <row r="1699" spans="2:5">
      <c r="B1699" s="470">
        <v>1241151100</v>
      </c>
      <c r="C1699" s="274" t="s">
        <v>953</v>
      </c>
      <c r="D1699" s="569">
        <v>434.31</v>
      </c>
      <c r="E1699" s="662"/>
    </row>
    <row r="1700" spans="2:5">
      <c r="B1700" s="470">
        <v>1241151100</v>
      </c>
      <c r="C1700" s="274" t="s">
        <v>953</v>
      </c>
      <c r="D1700" s="569">
        <v>434.31</v>
      </c>
      <c r="E1700" s="662"/>
    </row>
    <row r="1701" spans="2:5">
      <c r="B1701" s="470">
        <v>1241151100</v>
      </c>
      <c r="C1701" s="274" t="s">
        <v>953</v>
      </c>
      <c r="D1701" s="569">
        <v>434.31</v>
      </c>
      <c r="E1701" s="662"/>
    </row>
    <row r="1702" spans="2:5">
      <c r="B1702" s="470">
        <v>1241151100</v>
      </c>
      <c r="C1702" s="274" t="s">
        <v>953</v>
      </c>
      <c r="D1702" s="569">
        <v>434.31</v>
      </c>
      <c r="E1702" s="662"/>
    </row>
    <row r="1703" spans="2:5">
      <c r="B1703" s="470">
        <v>1241151100</v>
      </c>
      <c r="C1703" s="274" t="s">
        <v>953</v>
      </c>
      <c r="D1703" s="569">
        <v>434.31</v>
      </c>
      <c r="E1703" s="662"/>
    </row>
    <row r="1704" spans="2:5">
      <c r="B1704" s="470">
        <v>1241151100</v>
      </c>
      <c r="C1704" s="274" t="s">
        <v>953</v>
      </c>
      <c r="D1704" s="569">
        <v>434.31</v>
      </c>
      <c r="E1704" s="662"/>
    </row>
    <row r="1705" spans="2:5">
      <c r="B1705" s="470">
        <v>1241151100</v>
      </c>
      <c r="C1705" s="274" t="s">
        <v>953</v>
      </c>
      <c r="D1705" s="569">
        <v>434.31</v>
      </c>
      <c r="E1705" s="662"/>
    </row>
    <row r="1706" spans="2:5">
      <c r="B1706" s="470">
        <v>1241151100</v>
      </c>
      <c r="C1706" s="274" t="s">
        <v>953</v>
      </c>
      <c r="D1706" s="569">
        <v>434.31</v>
      </c>
      <c r="E1706" s="662"/>
    </row>
    <row r="1707" spans="2:5">
      <c r="B1707" s="470">
        <v>1241151100</v>
      </c>
      <c r="C1707" s="274" t="s">
        <v>953</v>
      </c>
      <c r="D1707" s="569">
        <v>434.31</v>
      </c>
      <c r="E1707" s="662"/>
    </row>
    <row r="1708" spans="2:5">
      <c r="B1708" s="470">
        <v>1241151100</v>
      </c>
      <c r="C1708" s="274" t="s">
        <v>953</v>
      </c>
      <c r="D1708" s="569">
        <v>434.31</v>
      </c>
      <c r="E1708" s="662"/>
    </row>
    <row r="1709" spans="2:5">
      <c r="B1709" s="470">
        <v>1241151100</v>
      </c>
      <c r="C1709" s="274" t="s">
        <v>953</v>
      </c>
      <c r="D1709" s="569">
        <v>434.31</v>
      </c>
      <c r="E1709" s="662"/>
    </row>
    <row r="1710" spans="2:5">
      <c r="B1710" s="470">
        <v>1241151100</v>
      </c>
      <c r="C1710" s="274" t="s">
        <v>953</v>
      </c>
      <c r="D1710" s="569">
        <v>434.31</v>
      </c>
      <c r="E1710" s="662"/>
    </row>
    <row r="1711" spans="2:5">
      <c r="B1711" s="470">
        <v>1241151100</v>
      </c>
      <c r="C1711" s="274" t="s">
        <v>953</v>
      </c>
      <c r="D1711" s="569">
        <v>434.31</v>
      </c>
      <c r="E1711" s="662"/>
    </row>
    <row r="1712" spans="2:5">
      <c r="B1712" s="470">
        <v>1241151100</v>
      </c>
      <c r="C1712" s="274" t="s">
        <v>953</v>
      </c>
      <c r="D1712" s="569">
        <v>434.31</v>
      </c>
      <c r="E1712" s="662"/>
    </row>
    <row r="1713" spans="2:5">
      <c r="B1713" s="470">
        <v>1241151100</v>
      </c>
      <c r="C1713" s="274" t="s">
        <v>953</v>
      </c>
      <c r="D1713" s="569">
        <v>434.31</v>
      </c>
      <c r="E1713" s="662"/>
    </row>
    <row r="1714" spans="2:5">
      <c r="B1714" s="470">
        <v>1241151100</v>
      </c>
      <c r="C1714" s="274" t="s">
        <v>953</v>
      </c>
      <c r="D1714" s="569">
        <v>434.31</v>
      </c>
      <c r="E1714" s="662"/>
    </row>
    <row r="1715" spans="2:5">
      <c r="B1715" s="470">
        <v>1241151100</v>
      </c>
      <c r="C1715" s="274" t="s">
        <v>953</v>
      </c>
      <c r="D1715" s="569">
        <v>434.31</v>
      </c>
      <c r="E1715" s="662"/>
    </row>
    <row r="1716" spans="2:5">
      <c r="B1716" s="470">
        <v>1241151100</v>
      </c>
      <c r="C1716" s="274" t="s">
        <v>953</v>
      </c>
      <c r="D1716" s="569">
        <v>434.31</v>
      </c>
      <c r="E1716" s="662"/>
    </row>
    <row r="1717" spans="2:5">
      <c r="B1717" s="470">
        <v>1241151100</v>
      </c>
      <c r="C1717" s="274" t="s">
        <v>953</v>
      </c>
      <c r="D1717" s="569">
        <v>434.31</v>
      </c>
      <c r="E1717" s="662"/>
    </row>
    <row r="1718" spans="2:5">
      <c r="B1718" s="470">
        <v>1241151100</v>
      </c>
      <c r="C1718" s="274" t="s">
        <v>953</v>
      </c>
      <c r="D1718" s="569">
        <v>434.31</v>
      </c>
      <c r="E1718" s="662"/>
    </row>
    <row r="1719" spans="2:5">
      <c r="B1719" s="470">
        <v>1241151100</v>
      </c>
      <c r="C1719" s="274" t="s">
        <v>953</v>
      </c>
      <c r="D1719" s="569">
        <v>434.31</v>
      </c>
      <c r="E1719" s="662"/>
    </row>
    <row r="1720" spans="2:5">
      <c r="B1720" s="470">
        <v>1241151100</v>
      </c>
      <c r="C1720" s="274" t="s">
        <v>953</v>
      </c>
      <c r="D1720" s="569">
        <v>434.31</v>
      </c>
      <c r="E1720" s="662"/>
    </row>
    <row r="1721" spans="2:5">
      <c r="B1721" s="470">
        <v>1241151100</v>
      </c>
      <c r="C1721" s="274" t="s">
        <v>953</v>
      </c>
      <c r="D1721" s="569">
        <v>434.31</v>
      </c>
      <c r="E1721" s="662"/>
    </row>
    <row r="1722" spans="2:5">
      <c r="B1722" s="470">
        <v>1241151100</v>
      </c>
      <c r="C1722" s="274" t="s">
        <v>953</v>
      </c>
      <c r="D1722" s="569">
        <v>434.31</v>
      </c>
      <c r="E1722" s="662"/>
    </row>
    <row r="1723" spans="2:5">
      <c r="B1723" s="470">
        <v>1241151100</v>
      </c>
      <c r="C1723" s="274" t="s">
        <v>953</v>
      </c>
      <c r="D1723" s="569">
        <v>434.31</v>
      </c>
      <c r="E1723" s="662"/>
    </row>
    <row r="1724" spans="2:5">
      <c r="B1724" s="470">
        <v>1241151100</v>
      </c>
      <c r="C1724" s="274" t="s">
        <v>953</v>
      </c>
      <c r="D1724" s="569">
        <v>434.31</v>
      </c>
      <c r="E1724" s="662"/>
    </row>
    <row r="1725" spans="2:5">
      <c r="B1725" s="470">
        <v>1241151100</v>
      </c>
      <c r="C1725" s="274" t="s">
        <v>953</v>
      </c>
      <c r="D1725" s="569">
        <v>434.31</v>
      </c>
      <c r="E1725" s="662"/>
    </row>
    <row r="1726" spans="2:5">
      <c r="B1726" s="470">
        <v>1241151100</v>
      </c>
      <c r="C1726" s="274" t="s">
        <v>953</v>
      </c>
      <c r="D1726" s="569">
        <v>434.31</v>
      </c>
      <c r="E1726" s="662"/>
    </row>
    <row r="1727" spans="2:5">
      <c r="B1727" s="470">
        <v>1241151100</v>
      </c>
      <c r="C1727" s="274" t="s">
        <v>953</v>
      </c>
      <c r="D1727" s="569">
        <v>434.31</v>
      </c>
      <c r="E1727" s="662"/>
    </row>
    <row r="1728" spans="2:5">
      <c r="B1728" s="470">
        <v>1241151100</v>
      </c>
      <c r="C1728" s="274" t="s">
        <v>953</v>
      </c>
      <c r="D1728" s="569">
        <v>434.31</v>
      </c>
      <c r="E1728" s="662"/>
    </row>
    <row r="1729" spans="2:5">
      <c r="B1729" s="470">
        <v>1241151100</v>
      </c>
      <c r="C1729" s="274" t="s">
        <v>953</v>
      </c>
      <c r="D1729" s="569">
        <v>434.31</v>
      </c>
      <c r="E1729" s="662"/>
    </row>
    <row r="1730" spans="2:5">
      <c r="B1730" s="470">
        <v>1241151100</v>
      </c>
      <c r="C1730" s="274" t="s">
        <v>953</v>
      </c>
      <c r="D1730" s="569">
        <v>434.31</v>
      </c>
      <c r="E1730" s="662"/>
    </row>
    <row r="1731" spans="2:5">
      <c r="B1731" s="470">
        <v>1241151100</v>
      </c>
      <c r="C1731" s="274" t="s">
        <v>953</v>
      </c>
      <c r="D1731" s="569">
        <v>434.31</v>
      </c>
      <c r="E1731" s="662"/>
    </row>
    <row r="1732" spans="2:5">
      <c r="B1732" s="470">
        <v>1241151100</v>
      </c>
      <c r="C1732" s="274" t="s">
        <v>953</v>
      </c>
      <c r="D1732" s="569">
        <v>434.31</v>
      </c>
      <c r="E1732" s="662"/>
    </row>
    <row r="1733" spans="2:5">
      <c r="B1733" s="470">
        <v>1241151100</v>
      </c>
      <c r="C1733" s="274" t="s">
        <v>953</v>
      </c>
      <c r="D1733" s="569">
        <v>434.31</v>
      </c>
      <c r="E1733" s="662"/>
    </row>
    <row r="1734" spans="2:5">
      <c r="B1734" s="470">
        <v>1241151100</v>
      </c>
      <c r="C1734" s="274" t="s">
        <v>953</v>
      </c>
      <c r="D1734" s="569">
        <v>434.31</v>
      </c>
      <c r="E1734" s="662"/>
    </row>
    <row r="1735" spans="2:5">
      <c r="B1735" s="470">
        <v>1241151100</v>
      </c>
      <c r="C1735" s="274" t="s">
        <v>953</v>
      </c>
      <c r="D1735" s="569">
        <v>434.31</v>
      </c>
      <c r="E1735" s="662"/>
    </row>
    <row r="1736" spans="2:5">
      <c r="B1736" s="470">
        <v>1241151100</v>
      </c>
      <c r="C1736" s="274" t="s">
        <v>953</v>
      </c>
      <c r="D1736" s="569">
        <v>434.31</v>
      </c>
      <c r="E1736" s="662"/>
    </row>
    <row r="1737" spans="2:5">
      <c r="B1737" s="470">
        <v>1241151100</v>
      </c>
      <c r="C1737" s="274" t="s">
        <v>953</v>
      </c>
      <c r="D1737" s="569">
        <v>434.31</v>
      </c>
      <c r="E1737" s="662"/>
    </row>
    <row r="1738" spans="2:5">
      <c r="B1738" s="470">
        <v>1241151100</v>
      </c>
      <c r="C1738" s="274" t="s">
        <v>953</v>
      </c>
      <c r="D1738" s="569">
        <v>434.31</v>
      </c>
      <c r="E1738" s="662"/>
    </row>
    <row r="1739" spans="2:5">
      <c r="B1739" s="470">
        <v>1241151100</v>
      </c>
      <c r="C1739" s="274" t="s">
        <v>953</v>
      </c>
      <c r="D1739" s="569">
        <v>434.31</v>
      </c>
      <c r="E1739" s="662"/>
    </row>
    <row r="1740" spans="2:5">
      <c r="B1740" s="470">
        <v>1241151100</v>
      </c>
      <c r="C1740" s="274" t="s">
        <v>953</v>
      </c>
      <c r="D1740" s="569">
        <v>434.31</v>
      </c>
      <c r="E1740" s="662"/>
    </row>
    <row r="1741" spans="2:5">
      <c r="B1741" s="470">
        <v>1241151100</v>
      </c>
      <c r="C1741" s="274" t="s">
        <v>953</v>
      </c>
      <c r="D1741" s="569">
        <v>434.31</v>
      </c>
      <c r="E1741" s="662"/>
    </row>
    <row r="1742" spans="2:5">
      <c r="B1742" s="470">
        <v>1241151100</v>
      </c>
      <c r="C1742" s="274" t="s">
        <v>953</v>
      </c>
      <c r="D1742" s="569">
        <v>434.31</v>
      </c>
      <c r="E1742" s="662"/>
    </row>
    <row r="1743" spans="2:5">
      <c r="B1743" s="470">
        <v>1241151100</v>
      </c>
      <c r="C1743" s="274" t="s">
        <v>953</v>
      </c>
      <c r="D1743" s="569">
        <v>434.31</v>
      </c>
      <c r="E1743" s="662"/>
    </row>
    <row r="1744" spans="2:5">
      <c r="B1744" s="470">
        <v>1241151100</v>
      </c>
      <c r="C1744" s="274" t="s">
        <v>953</v>
      </c>
      <c r="D1744" s="569">
        <v>434.31</v>
      </c>
      <c r="E1744" s="662"/>
    </row>
    <row r="1745" spans="2:5">
      <c r="B1745" s="470">
        <v>1241151100</v>
      </c>
      <c r="C1745" s="274" t="s">
        <v>953</v>
      </c>
      <c r="D1745" s="569">
        <v>434.31</v>
      </c>
      <c r="E1745" s="662"/>
    </row>
    <row r="1746" spans="2:5">
      <c r="B1746" s="470">
        <v>1241151100</v>
      </c>
      <c r="C1746" s="274" t="s">
        <v>953</v>
      </c>
      <c r="D1746" s="569">
        <v>434.31</v>
      </c>
      <c r="E1746" s="662"/>
    </row>
    <row r="1747" spans="2:5">
      <c r="B1747" s="470">
        <v>1241151100</v>
      </c>
      <c r="C1747" s="274" t="s">
        <v>953</v>
      </c>
      <c r="D1747" s="569">
        <v>434.31</v>
      </c>
      <c r="E1747" s="662"/>
    </row>
    <row r="1748" spans="2:5">
      <c r="B1748" s="470">
        <v>1241151100</v>
      </c>
      <c r="C1748" s="274" t="s">
        <v>953</v>
      </c>
      <c r="D1748" s="569">
        <v>434.31</v>
      </c>
      <c r="E1748" s="662"/>
    </row>
    <row r="1749" spans="2:5">
      <c r="B1749" s="470">
        <v>1241151100</v>
      </c>
      <c r="C1749" s="274" t="s">
        <v>953</v>
      </c>
      <c r="D1749" s="569">
        <v>434.31</v>
      </c>
      <c r="E1749" s="662"/>
    </row>
    <row r="1750" spans="2:5">
      <c r="B1750" s="470">
        <v>1241151100</v>
      </c>
      <c r="C1750" s="274" t="s">
        <v>953</v>
      </c>
      <c r="D1750" s="569">
        <v>434.31</v>
      </c>
      <c r="E1750" s="662"/>
    </row>
    <row r="1751" spans="2:5">
      <c r="B1751" s="470">
        <v>1241151100</v>
      </c>
      <c r="C1751" s="274" t="s">
        <v>953</v>
      </c>
      <c r="D1751" s="569">
        <v>434.31</v>
      </c>
      <c r="E1751" s="662"/>
    </row>
    <row r="1752" spans="2:5">
      <c r="B1752" s="470">
        <v>1241151100</v>
      </c>
      <c r="C1752" s="274" t="s">
        <v>953</v>
      </c>
      <c r="D1752" s="569">
        <v>434.31</v>
      </c>
      <c r="E1752" s="662"/>
    </row>
    <row r="1753" spans="2:5">
      <c r="B1753" s="470">
        <v>1241151100</v>
      </c>
      <c r="C1753" s="274" t="s">
        <v>953</v>
      </c>
      <c r="D1753" s="569">
        <v>434.31</v>
      </c>
      <c r="E1753" s="662"/>
    </row>
    <row r="1754" spans="2:5">
      <c r="B1754" s="470">
        <v>1241151100</v>
      </c>
      <c r="C1754" s="274" t="s">
        <v>953</v>
      </c>
      <c r="D1754" s="569">
        <v>434.31</v>
      </c>
      <c r="E1754" s="662"/>
    </row>
    <row r="1755" spans="2:5">
      <c r="B1755" s="470">
        <v>1241151100</v>
      </c>
      <c r="C1755" s="274" t="s">
        <v>953</v>
      </c>
      <c r="D1755" s="569">
        <v>434.31</v>
      </c>
      <c r="E1755" s="662"/>
    </row>
    <row r="1756" spans="2:5">
      <c r="B1756" s="470">
        <v>1241151100</v>
      </c>
      <c r="C1756" s="274" t="s">
        <v>953</v>
      </c>
      <c r="D1756" s="569">
        <v>434.31</v>
      </c>
      <c r="E1756" s="662"/>
    </row>
    <row r="1757" spans="2:5">
      <c r="B1757" s="470">
        <v>1241151100</v>
      </c>
      <c r="C1757" s="274" t="s">
        <v>953</v>
      </c>
      <c r="D1757" s="569">
        <v>434.31</v>
      </c>
      <c r="E1757" s="662"/>
    </row>
    <row r="1758" spans="2:5">
      <c r="B1758" s="470">
        <v>1241151100</v>
      </c>
      <c r="C1758" s="274" t="s">
        <v>953</v>
      </c>
      <c r="D1758" s="569">
        <v>434.31</v>
      </c>
      <c r="E1758" s="662"/>
    </row>
    <row r="1759" spans="2:5">
      <c r="B1759" s="470">
        <v>1241151100</v>
      </c>
      <c r="C1759" s="274" t="s">
        <v>953</v>
      </c>
      <c r="D1759" s="569">
        <v>434.31</v>
      </c>
      <c r="E1759" s="662"/>
    </row>
    <row r="1760" spans="2:5">
      <c r="B1760" s="470">
        <v>1241151100</v>
      </c>
      <c r="C1760" s="274" t="s">
        <v>953</v>
      </c>
      <c r="D1760" s="569">
        <v>434.31</v>
      </c>
      <c r="E1760" s="662"/>
    </row>
    <row r="1761" spans="2:5">
      <c r="B1761" s="470">
        <v>1241151100</v>
      </c>
      <c r="C1761" s="274" t="s">
        <v>953</v>
      </c>
      <c r="D1761" s="569">
        <v>434.31</v>
      </c>
      <c r="E1761" s="662"/>
    </row>
    <row r="1762" spans="2:5">
      <c r="B1762" s="470">
        <v>1241151100</v>
      </c>
      <c r="C1762" s="274" t="s">
        <v>953</v>
      </c>
      <c r="D1762" s="569">
        <v>434.31</v>
      </c>
      <c r="E1762" s="662"/>
    </row>
    <row r="1763" spans="2:5">
      <c r="B1763" s="470">
        <v>1241151100</v>
      </c>
      <c r="C1763" s="274" t="s">
        <v>953</v>
      </c>
      <c r="D1763" s="569">
        <v>434.31</v>
      </c>
      <c r="E1763" s="662"/>
    </row>
    <row r="1764" spans="2:5">
      <c r="B1764" s="470">
        <v>1241151100</v>
      </c>
      <c r="C1764" s="274" t="s">
        <v>953</v>
      </c>
      <c r="D1764" s="569">
        <v>434.31</v>
      </c>
      <c r="E1764" s="662"/>
    </row>
    <row r="1765" spans="2:5">
      <c r="B1765" s="470">
        <v>1241151100</v>
      </c>
      <c r="C1765" s="274" t="s">
        <v>953</v>
      </c>
      <c r="D1765" s="569">
        <v>434.31</v>
      </c>
      <c r="E1765" s="662"/>
    </row>
    <row r="1766" spans="2:5">
      <c r="B1766" s="470">
        <v>1241151100</v>
      </c>
      <c r="C1766" s="274" t="s">
        <v>953</v>
      </c>
      <c r="D1766" s="569">
        <v>434.31</v>
      </c>
      <c r="E1766" s="662"/>
    </row>
    <row r="1767" spans="2:5">
      <c r="B1767" s="470">
        <v>1241151100</v>
      </c>
      <c r="C1767" s="274" t="s">
        <v>953</v>
      </c>
      <c r="D1767" s="569">
        <v>434.31</v>
      </c>
      <c r="E1767" s="662"/>
    </row>
    <row r="1768" spans="2:5">
      <c r="B1768" s="470">
        <v>1241151100</v>
      </c>
      <c r="C1768" s="274" t="s">
        <v>953</v>
      </c>
      <c r="D1768" s="569">
        <v>434.31</v>
      </c>
      <c r="E1768" s="662"/>
    </row>
    <row r="1769" spans="2:5">
      <c r="B1769" s="470">
        <v>1241151100</v>
      </c>
      <c r="C1769" s="274" t="s">
        <v>953</v>
      </c>
      <c r="D1769" s="569">
        <v>434.31</v>
      </c>
      <c r="E1769" s="662"/>
    </row>
    <row r="1770" spans="2:5">
      <c r="B1770" s="470">
        <v>1241151100</v>
      </c>
      <c r="C1770" s="274" t="s">
        <v>953</v>
      </c>
      <c r="D1770" s="569">
        <v>434.31</v>
      </c>
      <c r="E1770" s="662"/>
    </row>
    <row r="1771" spans="2:5">
      <c r="B1771" s="470">
        <v>1241151100</v>
      </c>
      <c r="C1771" s="274" t="s">
        <v>953</v>
      </c>
      <c r="D1771" s="569">
        <v>434.31</v>
      </c>
      <c r="E1771" s="662"/>
    </row>
    <row r="1772" spans="2:5">
      <c r="B1772" s="470">
        <v>1241151100</v>
      </c>
      <c r="C1772" s="274" t="s">
        <v>953</v>
      </c>
      <c r="D1772" s="569">
        <v>434.31</v>
      </c>
      <c r="E1772" s="662"/>
    </row>
    <row r="1773" spans="2:5">
      <c r="B1773" s="470">
        <v>1241151100</v>
      </c>
      <c r="C1773" s="274" t="s">
        <v>953</v>
      </c>
      <c r="D1773" s="569">
        <v>434.31</v>
      </c>
      <c r="E1773" s="662"/>
    </row>
    <row r="1774" spans="2:5">
      <c r="B1774" s="470">
        <v>1241151100</v>
      </c>
      <c r="C1774" s="274" t="s">
        <v>953</v>
      </c>
      <c r="D1774" s="569">
        <v>434.31</v>
      </c>
      <c r="E1774" s="662"/>
    </row>
    <row r="1775" spans="2:5">
      <c r="B1775" s="470">
        <v>1241151100</v>
      </c>
      <c r="C1775" s="274" t="s">
        <v>953</v>
      </c>
      <c r="D1775" s="569">
        <v>434.31</v>
      </c>
      <c r="E1775" s="662"/>
    </row>
    <row r="1776" spans="2:5">
      <c r="B1776" s="470">
        <v>1241151100</v>
      </c>
      <c r="C1776" s="274" t="s">
        <v>953</v>
      </c>
      <c r="D1776" s="569">
        <v>434.31</v>
      </c>
      <c r="E1776" s="662"/>
    </row>
    <row r="1777" spans="2:5">
      <c r="B1777" s="470">
        <v>1241151100</v>
      </c>
      <c r="C1777" s="274" t="s">
        <v>953</v>
      </c>
      <c r="D1777" s="569">
        <v>434.31</v>
      </c>
      <c r="E1777" s="662"/>
    </row>
    <row r="1778" spans="2:5">
      <c r="B1778" s="470">
        <v>1241151100</v>
      </c>
      <c r="C1778" s="274" t="s">
        <v>953</v>
      </c>
      <c r="D1778" s="569">
        <v>434.31</v>
      </c>
      <c r="E1778" s="662"/>
    </row>
    <row r="1779" spans="2:5">
      <c r="B1779" s="470">
        <v>1241151100</v>
      </c>
      <c r="C1779" s="274" t="s">
        <v>953</v>
      </c>
      <c r="D1779" s="569">
        <v>434.31</v>
      </c>
      <c r="E1779" s="662"/>
    </row>
    <row r="1780" spans="2:5">
      <c r="B1780" s="470">
        <v>1241151100</v>
      </c>
      <c r="C1780" s="274" t="s">
        <v>953</v>
      </c>
      <c r="D1780" s="569">
        <v>434.31</v>
      </c>
      <c r="E1780" s="662"/>
    </row>
    <row r="1781" spans="2:5">
      <c r="B1781" s="470">
        <v>1241151100</v>
      </c>
      <c r="C1781" s="274" t="s">
        <v>953</v>
      </c>
      <c r="D1781" s="569">
        <v>434.31</v>
      </c>
      <c r="E1781" s="662"/>
    </row>
    <row r="1782" spans="2:5">
      <c r="B1782" s="470">
        <v>1241151100</v>
      </c>
      <c r="C1782" s="274" t="s">
        <v>953</v>
      </c>
      <c r="D1782" s="569">
        <v>434.31</v>
      </c>
      <c r="E1782" s="662"/>
    </row>
    <row r="1783" spans="2:5">
      <c r="B1783" s="470">
        <v>1241151100</v>
      </c>
      <c r="C1783" s="274" t="s">
        <v>953</v>
      </c>
      <c r="D1783" s="569">
        <v>434.31</v>
      </c>
      <c r="E1783" s="662"/>
    </row>
    <row r="1784" spans="2:5">
      <c r="B1784" s="470">
        <v>1241151100</v>
      </c>
      <c r="C1784" s="274" t="s">
        <v>953</v>
      </c>
      <c r="D1784" s="569">
        <v>434.31</v>
      </c>
      <c r="E1784" s="662"/>
    </row>
    <row r="1785" spans="2:5">
      <c r="B1785" s="470">
        <v>1241151100</v>
      </c>
      <c r="C1785" s="274" t="s">
        <v>953</v>
      </c>
      <c r="D1785" s="569">
        <v>434.31</v>
      </c>
      <c r="E1785" s="662"/>
    </row>
    <row r="1786" spans="2:5">
      <c r="B1786" s="470">
        <v>1241151100</v>
      </c>
      <c r="C1786" s="274" t="s">
        <v>953</v>
      </c>
      <c r="D1786" s="569">
        <v>434.31</v>
      </c>
      <c r="E1786" s="662"/>
    </row>
    <row r="1787" spans="2:5">
      <c r="B1787" s="470">
        <v>1241151100</v>
      </c>
      <c r="C1787" s="274" t="s">
        <v>953</v>
      </c>
      <c r="D1787" s="569">
        <v>434.31</v>
      </c>
      <c r="E1787" s="662"/>
    </row>
    <row r="1788" spans="2:5">
      <c r="B1788" s="470">
        <v>1241151100</v>
      </c>
      <c r="C1788" s="274" t="s">
        <v>953</v>
      </c>
      <c r="D1788" s="569">
        <v>434.31</v>
      </c>
      <c r="E1788" s="662"/>
    </row>
    <row r="1789" spans="2:5">
      <c r="B1789" s="470">
        <v>1241151100</v>
      </c>
      <c r="C1789" s="274" t="s">
        <v>953</v>
      </c>
      <c r="D1789" s="569">
        <v>434.31</v>
      </c>
      <c r="E1789" s="662"/>
    </row>
    <row r="1790" spans="2:5">
      <c r="B1790" s="470">
        <v>1241151100</v>
      </c>
      <c r="C1790" s="274" t="s">
        <v>953</v>
      </c>
      <c r="D1790" s="569">
        <v>434.31</v>
      </c>
      <c r="E1790" s="662"/>
    </row>
    <row r="1791" spans="2:5">
      <c r="B1791" s="470">
        <v>1241151100</v>
      </c>
      <c r="C1791" s="274" t="s">
        <v>953</v>
      </c>
      <c r="D1791" s="569">
        <v>434.31</v>
      </c>
      <c r="E1791" s="662"/>
    </row>
    <row r="1792" spans="2:5">
      <c r="B1792" s="470">
        <v>1241151100</v>
      </c>
      <c r="C1792" s="274" t="s">
        <v>953</v>
      </c>
      <c r="D1792" s="569">
        <v>434.31</v>
      </c>
      <c r="E1792" s="662"/>
    </row>
    <row r="1793" spans="2:5">
      <c r="B1793" s="470">
        <v>1241151100</v>
      </c>
      <c r="C1793" s="274" t="s">
        <v>953</v>
      </c>
      <c r="D1793" s="569">
        <v>434.31</v>
      </c>
      <c r="E1793" s="662"/>
    </row>
    <row r="1794" spans="2:5">
      <c r="B1794" s="470">
        <v>1241151100</v>
      </c>
      <c r="C1794" s="274" t="s">
        <v>953</v>
      </c>
      <c r="D1794" s="569">
        <v>434.31</v>
      </c>
      <c r="E1794" s="662"/>
    </row>
    <row r="1795" spans="2:5">
      <c r="B1795" s="470">
        <v>1241151100</v>
      </c>
      <c r="C1795" s="274" t="s">
        <v>953</v>
      </c>
      <c r="D1795" s="569">
        <v>434.31</v>
      </c>
      <c r="E1795" s="662"/>
    </row>
    <row r="1796" spans="2:5">
      <c r="B1796" s="470">
        <v>1241151100</v>
      </c>
      <c r="C1796" s="274" t="s">
        <v>953</v>
      </c>
      <c r="D1796" s="569">
        <v>434.31</v>
      </c>
      <c r="E1796" s="662"/>
    </row>
    <row r="1797" spans="2:5">
      <c r="B1797" s="470">
        <v>1241151100</v>
      </c>
      <c r="C1797" s="274" t="s">
        <v>953</v>
      </c>
      <c r="D1797" s="569">
        <v>434.31</v>
      </c>
      <c r="E1797" s="662"/>
    </row>
    <row r="1798" spans="2:5">
      <c r="B1798" s="470">
        <v>1241151100</v>
      </c>
      <c r="C1798" s="274" t="s">
        <v>953</v>
      </c>
      <c r="D1798" s="569">
        <v>434.31</v>
      </c>
      <c r="E1798" s="662"/>
    </row>
    <row r="1799" spans="2:5">
      <c r="B1799" s="470">
        <v>1241151100</v>
      </c>
      <c r="C1799" s="274" t="s">
        <v>953</v>
      </c>
      <c r="D1799" s="569">
        <v>434.31</v>
      </c>
      <c r="E1799" s="662"/>
    </row>
    <row r="1800" spans="2:5">
      <c r="B1800" s="470">
        <v>1241151100</v>
      </c>
      <c r="C1800" s="274" t="s">
        <v>953</v>
      </c>
      <c r="D1800" s="569">
        <v>434.31</v>
      </c>
      <c r="E1800" s="662"/>
    </row>
    <row r="1801" spans="2:5">
      <c r="B1801" s="470">
        <v>1241151100</v>
      </c>
      <c r="C1801" s="274" t="s">
        <v>953</v>
      </c>
      <c r="D1801" s="569">
        <v>434.31</v>
      </c>
      <c r="E1801" s="662"/>
    </row>
    <row r="1802" spans="2:5">
      <c r="B1802" s="470">
        <v>1241151100</v>
      </c>
      <c r="C1802" s="274" t="s">
        <v>953</v>
      </c>
      <c r="D1802" s="569">
        <v>434.31</v>
      </c>
      <c r="E1802" s="662"/>
    </row>
    <row r="1803" spans="2:5">
      <c r="B1803" s="470">
        <v>1241151100</v>
      </c>
      <c r="C1803" s="274" t="s">
        <v>953</v>
      </c>
      <c r="D1803" s="569">
        <v>434.31</v>
      </c>
      <c r="E1803" s="662"/>
    </row>
    <row r="1804" spans="2:5">
      <c r="B1804" s="470">
        <v>1241151100</v>
      </c>
      <c r="C1804" s="274" t="s">
        <v>953</v>
      </c>
      <c r="D1804" s="569">
        <v>434.31</v>
      </c>
      <c r="E1804" s="662"/>
    </row>
    <row r="1805" spans="2:5">
      <c r="B1805" s="470">
        <v>1241151100</v>
      </c>
      <c r="C1805" s="274" t="s">
        <v>953</v>
      </c>
      <c r="D1805" s="569">
        <v>434.31</v>
      </c>
      <c r="E1805" s="662"/>
    </row>
    <row r="1806" spans="2:5">
      <c r="B1806" s="470">
        <v>1241151100</v>
      </c>
      <c r="C1806" s="274" t="s">
        <v>953</v>
      </c>
      <c r="D1806" s="569">
        <v>434.31</v>
      </c>
      <c r="E1806" s="662"/>
    </row>
    <row r="1807" spans="2:5">
      <c r="B1807" s="470">
        <v>1241151100</v>
      </c>
      <c r="C1807" s="274" t="s">
        <v>953</v>
      </c>
      <c r="D1807" s="569">
        <v>434.31</v>
      </c>
      <c r="E1807" s="662"/>
    </row>
    <row r="1808" spans="2:5">
      <c r="B1808" s="470">
        <v>1241151100</v>
      </c>
      <c r="C1808" s="274" t="s">
        <v>953</v>
      </c>
      <c r="D1808" s="569">
        <v>434.31</v>
      </c>
      <c r="E1808" s="662"/>
    </row>
    <row r="1809" spans="2:5">
      <c r="B1809" s="470">
        <v>1241151100</v>
      </c>
      <c r="C1809" s="274" t="s">
        <v>953</v>
      </c>
      <c r="D1809" s="569">
        <v>434.31</v>
      </c>
      <c r="E1809" s="662"/>
    </row>
    <row r="1810" spans="2:5">
      <c r="B1810" s="470">
        <v>1241151100</v>
      </c>
      <c r="C1810" s="274" t="s">
        <v>953</v>
      </c>
      <c r="D1810" s="569">
        <v>434.31</v>
      </c>
      <c r="E1810" s="662"/>
    </row>
    <row r="1811" spans="2:5">
      <c r="B1811" s="470">
        <v>1241151100</v>
      </c>
      <c r="C1811" s="274" t="s">
        <v>953</v>
      </c>
      <c r="D1811" s="569">
        <v>434.31</v>
      </c>
      <c r="E1811" s="662"/>
    </row>
    <row r="1812" spans="2:5">
      <c r="B1812" s="470">
        <v>1241151100</v>
      </c>
      <c r="C1812" s="274" t="s">
        <v>953</v>
      </c>
      <c r="D1812" s="569">
        <v>434.31</v>
      </c>
      <c r="E1812" s="662"/>
    </row>
    <row r="1813" spans="2:5">
      <c r="B1813" s="470">
        <v>1241151100</v>
      </c>
      <c r="C1813" s="274" t="s">
        <v>953</v>
      </c>
      <c r="D1813" s="569">
        <v>434.3</v>
      </c>
      <c r="E1813" s="662"/>
    </row>
    <row r="1814" spans="2:5">
      <c r="B1814" s="470">
        <v>1241151100</v>
      </c>
      <c r="C1814" s="274" t="s">
        <v>953</v>
      </c>
      <c r="D1814" s="569">
        <v>434.3</v>
      </c>
      <c r="E1814" s="662"/>
    </row>
    <row r="1815" spans="2:5">
      <c r="B1815" s="470">
        <v>1241151100</v>
      </c>
      <c r="C1815" s="274" t="s">
        <v>953</v>
      </c>
      <c r="D1815" s="569">
        <v>434.3</v>
      </c>
      <c r="E1815" s="662"/>
    </row>
    <row r="1816" spans="2:5">
      <c r="B1816" s="470">
        <v>1241151100</v>
      </c>
      <c r="C1816" s="274" t="s">
        <v>953</v>
      </c>
      <c r="D1816" s="569">
        <v>434.3</v>
      </c>
      <c r="E1816" s="662"/>
    </row>
    <row r="1817" spans="2:5">
      <c r="B1817" s="470">
        <v>1241151100</v>
      </c>
      <c r="C1817" s="274" t="s">
        <v>953</v>
      </c>
      <c r="D1817" s="569">
        <v>434.3</v>
      </c>
      <c r="E1817" s="662"/>
    </row>
    <row r="1818" spans="2:5">
      <c r="B1818" s="470">
        <v>1241151100</v>
      </c>
      <c r="C1818" s="274" t="s">
        <v>953</v>
      </c>
      <c r="D1818" s="569">
        <v>434.3</v>
      </c>
      <c r="E1818" s="662"/>
    </row>
    <row r="1819" spans="2:5">
      <c r="B1819" s="470">
        <v>1241151100</v>
      </c>
      <c r="C1819" s="274" t="s">
        <v>953</v>
      </c>
      <c r="D1819" s="569">
        <v>434.3</v>
      </c>
      <c r="E1819" s="662"/>
    </row>
    <row r="1820" spans="2:5">
      <c r="B1820" s="470">
        <v>1241151100</v>
      </c>
      <c r="C1820" s="274" t="s">
        <v>953</v>
      </c>
      <c r="D1820" s="569">
        <v>434.3</v>
      </c>
      <c r="E1820" s="662"/>
    </row>
    <row r="1821" spans="2:5">
      <c r="B1821" s="470">
        <v>1241151100</v>
      </c>
      <c r="C1821" s="274" t="s">
        <v>953</v>
      </c>
      <c r="D1821" s="569">
        <v>434.3</v>
      </c>
      <c r="E1821" s="662"/>
    </row>
    <row r="1822" spans="2:5">
      <c r="B1822" s="470">
        <v>1241151100</v>
      </c>
      <c r="C1822" s="274" t="s">
        <v>953</v>
      </c>
      <c r="D1822" s="569">
        <v>434.3</v>
      </c>
      <c r="E1822" s="662"/>
    </row>
    <row r="1823" spans="2:5">
      <c r="B1823" s="470">
        <v>1241151100</v>
      </c>
      <c r="C1823" s="274" t="s">
        <v>953</v>
      </c>
      <c r="D1823" s="569">
        <v>434.3</v>
      </c>
      <c r="E1823" s="662"/>
    </row>
    <row r="1824" spans="2:5">
      <c r="B1824" s="470">
        <v>1241151100</v>
      </c>
      <c r="C1824" s="274" t="s">
        <v>953</v>
      </c>
      <c r="D1824" s="569">
        <v>434.3</v>
      </c>
      <c r="E1824" s="662"/>
    </row>
    <row r="1825" spans="2:5">
      <c r="B1825" s="470">
        <v>1241151100</v>
      </c>
      <c r="C1825" s="274" t="s">
        <v>953</v>
      </c>
      <c r="D1825" s="569">
        <v>434.3</v>
      </c>
      <c r="E1825" s="662"/>
    </row>
    <row r="1826" spans="2:5">
      <c r="B1826" s="470">
        <v>1241151100</v>
      </c>
      <c r="C1826" s="274" t="s">
        <v>953</v>
      </c>
      <c r="D1826" s="569">
        <v>434.3</v>
      </c>
      <c r="E1826" s="662"/>
    </row>
    <row r="1827" spans="2:5">
      <c r="B1827" s="470">
        <v>1241151100</v>
      </c>
      <c r="C1827" s="274" t="s">
        <v>953</v>
      </c>
      <c r="D1827" s="569">
        <v>434.3</v>
      </c>
      <c r="E1827" s="662"/>
    </row>
    <row r="1828" spans="2:5">
      <c r="B1828" s="470">
        <v>1241151100</v>
      </c>
      <c r="C1828" s="274" t="s">
        <v>953</v>
      </c>
      <c r="D1828" s="569">
        <v>434.3</v>
      </c>
      <c r="E1828" s="662"/>
    </row>
    <row r="1829" spans="2:5">
      <c r="B1829" s="470">
        <v>1241151100</v>
      </c>
      <c r="C1829" s="274" t="s">
        <v>953</v>
      </c>
      <c r="D1829" s="569">
        <v>434.3</v>
      </c>
      <c r="E1829" s="662"/>
    </row>
    <row r="1830" spans="2:5">
      <c r="B1830" s="470">
        <v>1241151100</v>
      </c>
      <c r="C1830" s="274" t="s">
        <v>953</v>
      </c>
      <c r="D1830" s="569">
        <v>434.3</v>
      </c>
      <c r="E1830" s="662"/>
    </row>
    <row r="1831" spans="2:5">
      <c r="B1831" s="470">
        <v>1241151100</v>
      </c>
      <c r="C1831" s="274" t="s">
        <v>953</v>
      </c>
      <c r="D1831" s="569">
        <v>434.3</v>
      </c>
      <c r="E1831" s="662"/>
    </row>
    <row r="1832" spans="2:5">
      <c r="B1832" s="470">
        <v>1241151100</v>
      </c>
      <c r="C1832" s="274" t="s">
        <v>953</v>
      </c>
      <c r="D1832" s="569">
        <v>434.3</v>
      </c>
      <c r="E1832" s="662"/>
    </row>
    <row r="1833" spans="2:5">
      <c r="B1833" s="470">
        <v>1241151100</v>
      </c>
      <c r="C1833" s="274" t="s">
        <v>953</v>
      </c>
      <c r="D1833" s="569">
        <v>434.3</v>
      </c>
      <c r="E1833" s="662"/>
    </row>
    <row r="1834" spans="2:5">
      <c r="B1834" s="470">
        <v>1241151100</v>
      </c>
      <c r="C1834" s="274" t="s">
        <v>953</v>
      </c>
      <c r="D1834" s="569">
        <v>434.3</v>
      </c>
      <c r="E1834" s="662"/>
    </row>
    <row r="1835" spans="2:5">
      <c r="B1835" s="470">
        <v>1241151100</v>
      </c>
      <c r="C1835" s="274" t="s">
        <v>953</v>
      </c>
      <c r="D1835" s="569">
        <v>434.3</v>
      </c>
      <c r="E1835" s="662"/>
    </row>
    <row r="1836" spans="2:5">
      <c r="B1836" s="470">
        <v>1241151100</v>
      </c>
      <c r="C1836" s="274" t="s">
        <v>953</v>
      </c>
      <c r="D1836" s="569">
        <v>434.3</v>
      </c>
      <c r="E1836" s="662"/>
    </row>
    <row r="1837" spans="2:5">
      <c r="B1837" s="470">
        <v>1241151100</v>
      </c>
      <c r="C1837" s="274" t="s">
        <v>953</v>
      </c>
      <c r="D1837" s="569">
        <v>434.3</v>
      </c>
      <c r="E1837" s="662"/>
    </row>
    <row r="1838" spans="2:5">
      <c r="B1838" s="470">
        <v>1241151100</v>
      </c>
      <c r="C1838" s="274" t="s">
        <v>953</v>
      </c>
      <c r="D1838" s="569">
        <v>434.3</v>
      </c>
      <c r="E1838" s="662"/>
    </row>
    <row r="1839" spans="2:5">
      <c r="B1839" s="470">
        <v>1241151100</v>
      </c>
      <c r="C1839" s="274" t="s">
        <v>953</v>
      </c>
      <c r="D1839" s="569">
        <v>434.3</v>
      </c>
      <c r="E1839" s="662"/>
    </row>
    <row r="1840" spans="2:5">
      <c r="B1840" s="470">
        <v>1241151100</v>
      </c>
      <c r="C1840" s="274" t="s">
        <v>953</v>
      </c>
      <c r="D1840" s="569">
        <v>434.3</v>
      </c>
      <c r="E1840" s="662"/>
    </row>
    <row r="1841" spans="2:5">
      <c r="B1841" s="470">
        <v>1241151100</v>
      </c>
      <c r="C1841" s="274" t="s">
        <v>953</v>
      </c>
      <c r="D1841" s="569">
        <v>434.3</v>
      </c>
      <c r="E1841" s="662"/>
    </row>
    <row r="1842" spans="2:5">
      <c r="B1842" s="470">
        <v>1241151100</v>
      </c>
      <c r="C1842" s="274" t="s">
        <v>953</v>
      </c>
      <c r="D1842" s="569">
        <v>434.3</v>
      </c>
      <c r="E1842" s="662"/>
    </row>
    <row r="1843" spans="2:5">
      <c r="B1843" s="470">
        <v>1241151100</v>
      </c>
      <c r="C1843" s="274" t="s">
        <v>953</v>
      </c>
      <c r="D1843" s="569">
        <v>434.3</v>
      </c>
      <c r="E1843" s="662"/>
    </row>
    <row r="1844" spans="2:5">
      <c r="B1844" s="470">
        <v>1241151100</v>
      </c>
      <c r="C1844" s="274" t="s">
        <v>953</v>
      </c>
      <c r="D1844" s="569">
        <v>434.3</v>
      </c>
      <c r="E1844" s="662"/>
    </row>
    <row r="1845" spans="2:5">
      <c r="B1845" s="470">
        <v>1241151100</v>
      </c>
      <c r="C1845" s="274" t="s">
        <v>953</v>
      </c>
      <c r="D1845" s="569">
        <v>434.3</v>
      </c>
      <c r="E1845" s="662"/>
    </row>
    <row r="1846" spans="2:5">
      <c r="B1846" s="470">
        <v>1241151100</v>
      </c>
      <c r="C1846" s="274" t="s">
        <v>953</v>
      </c>
      <c r="D1846" s="569">
        <v>434.3</v>
      </c>
      <c r="E1846" s="662"/>
    </row>
    <row r="1847" spans="2:5">
      <c r="B1847" s="470">
        <v>1241151100</v>
      </c>
      <c r="C1847" s="274" t="s">
        <v>953</v>
      </c>
      <c r="D1847" s="569">
        <v>434.3</v>
      </c>
      <c r="E1847" s="662"/>
    </row>
    <row r="1848" spans="2:5">
      <c r="B1848" s="470">
        <v>1241151100</v>
      </c>
      <c r="C1848" s="274" t="s">
        <v>953</v>
      </c>
      <c r="D1848" s="569">
        <v>434.3</v>
      </c>
      <c r="E1848" s="662"/>
    </row>
    <row r="1849" spans="2:5">
      <c r="B1849" s="470">
        <v>1241151100</v>
      </c>
      <c r="C1849" s="274" t="s">
        <v>953</v>
      </c>
      <c r="D1849" s="569">
        <v>434.3</v>
      </c>
      <c r="E1849" s="662"/>
    </row>
    <row r="1850" spans="2:5">
      <c r="B1850" s="470">
        <v>1241151100</v>
      </c>
      <c r="C1850" s="274" t="s">
        <v>953</v>
      </c>
      <c r="D1850" s="569">
        <v>434.3</v>
      </c>
      <c r="E1850" s="662"/>
    </row>
    <row r="1851" spans="2:5">
      <c r="B1851" s="470">
        <v>1241151100</v>
      </c>
      <c r="C1851" s="274" t="s">
        <v>953</v>
      </c>
      <c r="D1851" s="569">
        <v>434.3</v>
      </c>
      <c r="E1851" s="662"/>
    </row>
    <row r="1852" spans="2:5">
      <c r="B1852" s="470">
        <v>1241151100</v>
      </c>
      <c r="C1852" s="274" t="s">
        <v>953</v>
      </c>
      <c r="D1852" s="569">
        <v>434.3</v>
      </c>
      <c r="E1852" s="662"/>
    </row>
    <row r="1853" spans="2:5">
      <c r="B1853" s="470">
        <v>1241151100</v>
      </c>
      <c r="C1853" s="274" t="s">
        <v>953</v>
      </c>
      <c r="D1853" s="569">
        <v>434.3</v>
      </c>
      <c r="E1853" s="662"/>
    </row>
    <row r="1854" spans="2:5">
      <c r="B1854" s="470">
        <v>1241151100</v>
      </c>
      <c r="C1854" s="274" t="s">
        <v>953</v>
      </c>
      <c r="D1854" s="569">
        <v>434.3</v>
      </c>
      <c r="E1854" s="662"/>
    </row>
    <row r="1855" spans="2:5">
      <c r="B1855" s="470">
        <v>1241151100</v>
      </c>
      <c r="C1855" s="274" t="s">
        <v>953</v>
      </c>
      <c r="D1855" s="569">
        <v>434.3</v>
      </c>
      <c r="E1855" s="662"/>
    </row>
    <row r="1856" spans="2:5">
      <c r="B1856" s="470">
        <v>1241151100</v>
      </c>
      <c r="C1856" s="274" t="s">
        <v>953</v>
      </c>
      <c r="D1856" s="569">
        <v>434.3</v>
      </c>
      <c r="E1856" s="662"/>
    </row>
    <row r="1857" spans="2:5">
      <c r="B1857" s="470">
        <v>1241151100</v>
      </c>
      <c r="C1857" s="274" t="s">
        <v>953</v>
      </c>
      <c r="D1857" s="569">
        <v>434.3</v>
      </c>
      <c r="E1857" s="662"/>
    </row>
    <row r="1858" spans="2:5">
      <c r="B1858" s="470">
        <v>1241151100</v>
      </c>
      <c r="C1858" s="274" t="s">
        <v>953</v>
      </c>
      <c r="D1858" s="569">
        <v>434.3</v>
      </c>
      <c r="E1858" s="662"/>
    </row>
    <row r="1859" spans="2:5">
      <c r="B1859" s="470">
        <v>1241151100</v>
      </c>
      <c r="C1859" s="274" t="s">
        <v>953</v>
      </c>
      <c r="D1859" s="569">
        <v>434.3</v>
      </c>
      <c r="E1859" s="662"/>
    </row>
    <row r="1860" spans="2:5">
      <c r="B1860" s="470">
        <v>1241151100</v>
      </c>
      <c r="C1860" s="274" t="s">
        <v>954</v>
      </c>
      <c r="D1860" s="569">
        <v>1608.51</v>
      </c>
      <c r="E1860" s="662"/>
    </row>
    <row r="1861" spans="2:5">
      <c r="B1861" s="470">
        <v>1241151100</v>
      </c>
      <c r="C1861" s="274" t="s">
        <v>954</v>
      </c>
      <c r="D1861" s="569">
        <v>1608.51</v>
      </c>
      <c r="E1861" s="662"/>
    </row>
    <row r="1862" spans="2:5">
      <c r="B1862" s="470">
        <v>1241151100</v>
      </c>
      <c r="C1862" s="274" t="s">
        <v>954</v>
      </c>
      <c r="D1862" s="569">
        <v>1608.51</v>
      </c>
      <c r="E1862" s="662"/>
    </row>
    <row r="1863" spans="2:5">
      <c r="B1863" s="470">
        <v>1241151100</v>
      </c>
      <c r="C1863" s="274" t="s">
        <v>954</v>
      </c>
      <c r="D1863" s="569">
        <v>1608.51</v>
      </c>
      <c r="E1863" s="662"/>
    </row>
    <row r="1864" spans="2:5">
      <c r="B1864" s="470">
        <v>1241151100</v>
      </c>
      <c r="C1864" s="274" t="s">
        <v>954</v>
      </c>
      <c r="D1864" s="569">
        <v>1608.51</v>
      </c>
      <c r="E1864" s="662"/>
    </row>
    <row r="1865" spans="2:5">
      <c r="B1865" s="470">
        <v>1241151100</v>
      </c>
      <c r="C1865" s="274" t="s">
        <v>954</v>
      </c>
      <c r="D1865" s="569">
        <v>1608.51</v>
      </c>
      <c r="E1865" s="662"/>
    </row>
    <row r="1866" spans="2:5">
      <c r="B1866" s="470">
        <v>1241151100</v>
      </c>
      <c r="C1866" s="274" t="s">
        <v>954</v>
      </c>
      <c r="D1866" s="569">
        <v>1608.51</v>
      </c>
      <c r="E1866" s="662"/>
    </row>
    <row r="1867" spans="2:5">
      <c r="B1867" s="470">
        <v>1241151100</v>
      </c>
      <c r="C1867" s="274" t="s">
        <v>954</v>
      </c>
      <c r="D1867" s="569">
        <v>1608.51</v>
      </c>
      <c r="E1867" s="662"/>
    </row>
    <row r="1868" spans="2:5">
      <c r="B1868" s="470">
        <v>1241151100</v>
      </c>
      <c r="C1868" s="274" t="s">
        <v>954</v>
      </c>
      <c r="D1868" s="569">
        <v>1608.51</v>
      </c>
      <c r="E1868" s="662"/>
    </row>
    <row r="1869" spans="2:5">
      <c r="B1869" s="470">
        <v>1241151100</v>
      </c>
      <c r="C1869" s="274" t="s">
        <v>954</v>
      </c>
      <c r="D1869" s="569">
        <v>1608.51</v>
      </c>
      <c r="E1869" s="662"/>
    </row>
    <row r="1870" spans="2:5">
      <c r="B1870" s="470">
        <v>1241151100</v>
      </c>
      <c r="C1870" s="274" t="s">
        <v>954</v>
      </c>
      <c r="D1870" s="569">
        <v>1608.51</v>
      </c>
      <c r="E1870" s="662"/>
    </row>
    <row r="1871" spans="2:5">
      <c r="B1871" s="470">
        <v>1241151100</v>
      </c>
      <c r="C1871" s="274" t="s">
        <v>954</v>
      </c>
      <c r="D1871" s="569">
        <v>1608.51</v>
      </c>
      <c r="E1871" s="662"/>
    </row>
    <row r="1872" spans="2:5">
      <c r="B1872" s="470">
        <v>1241151100</v>
      </c>
      <c r="C1872" s="274" t="s">
        <v>954</v>
      </c>
      <c r="D1872" s="569">
        <v>1608.51</v>
      </c>
      <c r="E1872" s="662"/>
    </row>
    <row r="1873" spans="2:5">
      <c r="B1873" s="470">
        <v>1241151100</v>
      </c>
      <c r="C1873" s="274" t="s">
        <v>954</v>
      </c>
      <c r="D1873" s="569">
        <v>1608.51</v>
      </c>
      <c r="E1873" s="662"/>
    </row>
    <row r="1874" spans="2:5">
      <c r="B1874" s="470">
        <v>1241151100</v>
      </c>
      <c r="C1874" s="274" t="s">
        <v>954</v>
      </c>
      <c r="D1874" s="569">
        <v>1608.51</v>
      </c>
      <c r="E1874" s="662"/>
    </row>
    <row r="1875" spans="2:5">
      <c r="B1875" s="470">
        <v>1241151100</v>
      </c>
      <c r="C1875" s="274" t="s">
        <v>954</v>
      </c>
      <c r="D1875" s="569">
        <v>1608.51</v>
      </c>
      <c r="E1875" s="662"/>
    </row>
    <row r="1876" spans="2:5">
      <c r="B1876" s="470">
        <v>1241151100</v>
      </c>
      <c r="C1876" s="274" t="s">
        <v>954</v>
      </c>
      <c r="D1876" s="569">
        <v>1608.52</v>
      </c>
      <c r="E1876" s="662"/>
    </row>
    <row r="1877" spans="2:5">
      <c r="B1877" s="470">
        <v>1241151100</v>
      </c>
      <c r="C1877" s="274" t="s">
        <v>954</v>
      </c>
      <c r="D1877" s="569">
        <v>1608.52</v>
      </c>
      <c r="E1877" s="662"/>
    </row>
    <row r="1878" spans="2:5">
      <c r="B1878" s="470">
        <v>1241151100</v>
      </c>
      <c r="C1878" s="274" t="s">
        <v>954</v>
      </c>
      <c r="D1878" s="569">
        <v>1608.52</v>
      </c>
      <c r="E1878" s="662"/>
    </row>
    <row r="1879" spans="2:5">
      <c r="B1879" s="470">
        <v>1241151100</v>
      </c>
      <c r="C1879" s="274" t="s">
        <v>954</v>
      </c>
      <c r="D1879" s="569">
        <v>1608.52</v>
      </c>
      <c r="E1879" s="662"/>
    </row>
    <row r="1880" spans="2:5">
      <c r="B1880" s="470">
        <v>1241151100</v>
      </c>
      <c r="C1880" s="274" t="s">
        <v>955</v>
      </c>
      <c r="D1880" s="569">
        <v>1797.74</v>
      </c>
      <c r="E1880" s="662"/>
    </row>
    <row r="1881" spans="2:5">
      <c r="B1881" s="470">
        <v>1241151100</v>
      </c>
      <c r="C1881" s="274" t="s">
        <v>955</v>
      </c>
      <c r="D1881" s="569">
        <v>1797.74</v>
      </c>
      <c r="E1881" s="662"/>
    </row>
    <row r="1882" spans="2:5">
      <c r="B1882" s="470">
        <v>1241151100</v>
      </c>
      <c r="C1882" s="274" t="s">
        <v>955</v>
      </c>
      <c r="D1882" s="569">
        <v>1797.74</v>
      </c>
      <c r="E1882" s="662"/>
    </row>
    <row r="1883" spans="2:5">
      <c r="B1883" s="470">
        <v>1241151100</v>
      </c>
      <c r="C1883" s="274" t="s">
        <v>955</v>
      </c>
      <c r="D1883" s="569">
        <v>1797.74</v>
      </c>
      <c r="E1883" s="662"/>
    </row>
    <row r="1884" spans="2:5">
      <c r="B1884" s="470">
        <v>1241151100</v>
      </c>
      <c r="C1884" s="274" t="s">
        <v>955</v>
      </c>
      <c r="D1884" s="569">
        <v>1797.74</v>
      </c>
      <c r="E1884" s="662"/>
    </row>
    <row r="1885" spans="2:5">
      <c r="B1885" s="470">
        <v>1241151100</v>
      </c>
      <c r="C1885" s="274" t="s">
        <v>955</v>
      </c>
      <c r="D1885" s="569">
        <v>1797.74</v>
      </c>
      <c r="E1885" s="662"/>
    </row>
    <row r="1886" spans="2:5">
      <c r="B1886" s="470">
        <v>1241151100</v>
      </c>
      <c r="C1886" s="274" t="s">
        <v>955</v>
      </c>
      <c r="D1886" s="569">
        <v>1797.74</v>
      </c>
      <c r="E1886" s="662"/>
    </row>
    <row r="1887" spans="2:5">
      <c r="B1887" s="470">
        <v>1241151100</v>
      </c>
      <c r="C1887" s="274" t="s">
        <v>955</v>
      </c>
      <c r="D1887" s="569">
        <v>1797.74</v>
      </c>
      <c r="E1887" s="662"/>
    </row>
    <row r="1888" spans="2:5">
      <c r="B1888" s="470">
        <v>1241151100</v>
      </c>
      <c r="C1888" s="274" t="s">
        <v>955</v>
      </c>
      <c r="D1888" s="569">
        <v>1797.74</v>
      </c>
      <c r="E1888" s="662"/>
    </row>
    <row r="1889" spans="2:5">
      <c r="B1889" s="470">
        <v>1241151100</v>
      </c>
      <c r="C1889" s="274" t="s">
        <v>955</v>
      </c>
      <c r="D1889" s="569">
        <v>1797.74</v>
      </c>
      <c r="E1889" s="662"/>
    </row>
    <row r="1890" spans="2:5">
      <c r="B1890" s="470">
        <v>1241151100</v>
      </c>
      <c r="C1890" s="274" t="s">
        <v>955</v>
      </c>
      <c r="D1890" s="569">
        <v>1797.74</v>
      </c>
      <c r="E1890" s="662"/>
    </row>
    <row r="1891" spans="2:5">
      <c r="B1891" s="470">
        <v>1241151100</v>
      </c>
      <c r="C1891" s="274" t="s">
        <v>955</v>
      </c>
      <c r="D1891" s="569">
        <v>1797.74</v>
      </c>
      <c r="E1891" s="662"/>
    </row>
    <row r="1892" spans="2:5">
      <c r="B1892" s="470">
        <v>1241151100</v>
      </c>
      <c r="C1892" s="274" t="s">
        <v>955</v>
      </c>
      <c r="D1892" s="569">
        <v>1797.74</v>
      </c>
      <c r="E1892" s="662"/>
    </row>
    <row r="1893" spans="2:5">
      <c r="B1893" s="470">
        <v>1241151100</v>
      </c>
      <c r="C1893" s="274" t="s">
        <v>955</v>
      </c>
      <c r="D1893" s="569">
        <v>1797.74</v>
      </c>
      <c r="E1893" s="662"/>
    </row>
    <row r="1894" spans="2:5">
      <c r="B1894" s="470">
        <v>1241151100</v>
      </c>
      <c r="C1894" s="274" t="s">
        <v>955</v>
      </c>
      <c r="D1894" s="569">
        <v>1797.74</v>
      </c>
      <c r="E1894" s="662"/>
    </row>
    <row r="1895" spans="2:5">
      <c r="B1895" s="470">
        <v>1241151100</v>
      </c>
      <c r="C1895" s="274" t="s">
        <v>955</v>
      </c>
      <c r="D1895" s="569">
        <v>1797.74</v>
      </c>
      <c r="E1895" s="662"/>
    </row>
    <row r="1896" spans="2:5">
      <c r="B1896" s="470">
        <v>1241151100</v>
      </c>
      <c r="C1896" s="274" t="s">
        <v>955</v>
      </c>
      <c r="D1896" s="569">
        <v>1797.74</v>
      </c>
      <c r="E1896" s="662"/>
    </row>
    <row r="1897" spans="2:5">
      <c r="B1897" s="470">
        <v>1241151100</v>
      </c>
      <c r="C1897" s="274" t="s">
        <v>955</v>
      </c>
      <c r="D1897" s="569">
        <v>1797.74</v>
      </c>
      <c r="E1897" s="662"/>
    </row>
    <row r="1898" spans="2:5">
      <c r="B1898" s="470">
        <v>1241151100</v>
      </c>
      <c r="C1898" s="274" t="s">
        <v>955</v>
      </c>
      <c r="D1898" s="569">
        <v>1797.74</v>
      </c>
      <c r="E1898" s="662"/>
    </row>
    <row r="1899" spans="2:5">
      <c r="B1899" s="470">
        <v>1241151100</v>
      </c>
      <c r="C1899" s="274" t="s">
        <v>955</v>
      </c>
      <c r="D1899" s="569">
        <v>1797.74</v>
      </c>
      <c r="E1899" s="662"/>
    </row>
    <row r="1900" spans="2:5">
      <c r="B1900" s="470">
        <v>1241151100</v>
      </c>
      <c r="C1900" s="274" t="s">
        <v>955</v>
      </c>
      <c r="D1900" s="569">
        <v>1797.74</v>
      </c>
      <c r="E1900" s="662"/>
    </row>
    <row r="1901" spans="2:5">
      <c r="B1901" s="470">
        <v>1241151100</v>
      </c>
      <c r="C1901" s="274" t="s">
        <v>955</v>
      </c>
      <c r="D1901" s="569">
        <v>1797.74</v>
      </c>
      <c r="E1901" s="662"/>
    </row>
    <row r="1902" spans="2:5">
      <c r="B1902" s="470">
        <v>1241151100</v>
      </c>
      <c r="C1902" s="274" t="s">
        <v>955</v>
      </c>
      <c r="D1902" s="569">
        <v>1797.74</v>
      </c>
      <c r="E1902" s="662"/>
    </row>
    <row r="1903" spans="2:5">
      <c r="B1903" s="470">
        <v>1241151100</v>
      </c>
      <c r="C1903" s="274" t="s">
        <v>955</v>
      </c>
      <c r="D1903" s="569">
        <v>1797.74</v>
      </c>
      <c r="E1903" s="662"/>
    </row>
    <row r="1904" spans="2:5">
      <c r="B1904" s="470">
        <v>1241151100</v>
      </c>
      <c r="C1904" s="274" t="s">
        <v>955</v>
      </c>
      <c r="D1904" s="569">
        <v>1797.74</v>
      </c>
      <c r="E1904" s="662"/>
    </row>
    <row r="1905" spans="2:5">
      <c r="B1905" s="470">
        <v>1241151100</v>
      </c>
      <c r="C1905" s="274" t="s">
        <v>955</v>
      </c>
      <c r="D1905" s="569">
        <v>1797.74</v>
      </c>
      <c r="E1905" s="662"/>
    </row>
    <row r="1906" spans="2:5">
      <c r="B1906" s="470">
        <v>1241151100</v>
      </c>
      <c r="C1906" s="274" t="s">
        <v>955</v>
      </c>
      <c r="D1906" s="569">
        <v>1797.74</v>
      </c>
      <c r="E1906" s="662"/>
    </row>
    <row r="1907" spans="2:5">
      <c r="B1907" s="470">
        <v>1241151100</v>
      </c>
      <c r="C1907" s="274" t="s">
        <v>955</v>
      </c>
      <c r="D1907" s="569">
        <v>1797.74</v>
      </c>
      <c r="E1907" s="662"/>
    </row>
    <row r="1908" spans="2:5">
      <c r="B1908" s="470">
        <v>1241151100</v>
      </c>
      <c r="C1908" s="274" t="s">
        <v>955</v>
      </c>
      <c r="D1908" s="569">
        <v>1797.74</v>
      </c>
      <c r="E1908" s="662"/>
    </row>
    <row r="1909" spans="2:5">
      <c r="B1909" s="470">
        <v>1241151100</v>
      </c>
      <c r="C1909" s="274" t="s">
        <v>955</v>
      </c>
      <c r="D1909" s="569">
        <v>1797.74</v>
      </c>
      <c r="E1909" s="662"/>
    </row>
    <row r="1910" spans="2:5">
      <c r="B1910" s="470">
        <v>1241151100</v>
      </c>
      <c r="C1910" s="274" t="s">
        <v>955</v>
      </c>
      <c r="D1910" s="569">
        <v>1797.74</v>
      </c>
      <c r="E1910" s="662"/>
    </row>
    <row r="1911" spans="2:5">
      <c r="B1911" s="470">
        <v>1241151100</v>
      </c>
      <c r="C1911" s="274" t="s">
        <v>955</v>
      </c>
      <c r="D1911" s="569">
        <v>1797.74</v>
      </c>
      <c r="E1911" s="662"/>
    </row>
    <row r="1912" spans="2:5">
      <c r="B1912" s="470">
        <v>1241151100</v>
      </c>
      <c r="C1912" s="274" t="s">
        <v>955</v>
      </c>
      <c r="D1912" s="569">
        <v>1797.74</v>
      </c>
      <c r="E1912" s="662"/>
    </row>
    <row r="1913" spans="2:5">
      <c r="B1913" s="470">
        <v>1241151100</v>
      </c>
      <c r="C1913" s="274" t="s">
        <v>955</v>
      </c>
      <c r="D1913" s="569">
        <v>1797.74</v>
      </c>
      <c r="E1913" s="662"/>
    </row>
    <row r="1914" spans="2:5">
      <c r="B1914" s="470">
        <v>1241151100</v>
      </c>
      <c r="C1914" s="274" t="s">
        <v>955</v>
      </c>
      <c r="D1914" s="569">
        <v>1797.74</v>
      </c>
      <c r="E1914" s="662"/>
    </row>
    <row r="1915" spans="2:5">
      <c r="B1915" s="470">
        <v>1241151100</v>
      </c>
      <c r="C1915" s="274" t="s">
        <v>955</v>
      </c>
      <c r="D1915" s="569">
        <v>1797.74</v>
      </c>
      <c r="E1915" s="662"/>
    </row>
    <row r="1916" spans="2:5">
      <c r="B1916" s="470">
        <v>1241151100</v>
      </c>
      <c r="C1916" s="274" t="s">
        <v>955</v>
      </c>
      <c r="D1916" s="569">
        <v>1797.74</v>
      </c>
      <c r="E1916" s="662"/>
    </row>
    <row r="1917" spans="2:5">
      <c r="B1917" s="470">
        <v>1241151100</v>
      </c>
      <c r="C1917" s="274" t="s">
        <v>955</v>
      </c>
      <c r="D1917" s="569">
        <v>1797.74</v>
      </c>
      <c r="E1917" s="662"/>
    </row>
    <row r="1918" spans="2:5">
      <c r="B1918" s="470">
        <v>1241151100</v>
      </c>
      <c r="C1918" s="274" t="s">
        <v>955</v>
      </c>
      <c r="D1918" s="569">
        <v>1797.74</v>
      </c>
      <c r="E1918" s="662"/>
    </row>
    <row r="1919" spans="2:5">
      <c r="B1919" s="470">
        <v>1241151100</v>
      </c>
      <c r="C1919" s="274" t="s">
        <v>955</v>
      </c>
      <c r="D1919" s="569">
        <v>1797.74</v>
      </c>
      <c r="E1919" s="662"/>
    </row>
    <row r="1920" spans="2:5">
      <c r="B1920" s="470">
        <v>1241151100</v>
      </c>
      <c r="C1920" s="274" t="s">
        <v>955</v>
      </c>
      <c r="D1920" s="569">
        <v>1797.74</v>
      </c>
      <c r="E1920" s="662"/>
    </row>
    <row r="1921" spans="2:5">
      <c r="B1921" s="470">
        <v>1241151100</v>
      </c>
      <c r="C1921" s="274" t="s">
        <v>955</v>
      </c>
      <c r="D1921" s="569">
        <v>1797.74</v>
      </c>
      <c r="E1921" s="662"/>
    </row>
    <row r="1922" spans="2:5">
      <c r="B1922" s="470">
        <v>1241151100</v>
      </c>
      <c r="C1922" s="274" t="s">
        <v>955</v>
      </c>
      <c r="D1922" s="569">
        <v>1797.74</v>
      </c>
      <c r="E1922" s="662"/>
    </row>
    <row r="1923" spans="2:5">
      <c r="B1923" s="470">
        <v>1241151100</v>
      </c>
      <c r="C1923" s="274" t="s">
        <v>955</v>
      </c>
      <c r="D1923" s="569">
        <v>1797.74</v>
      </c>
      <c r="E1923" s="662"/>
    </row>
    <row r="1924" spans="2:5">
      <c r="B1924" s="470">
        <v>1241151100</v>
      </c>
      <c r="C1924" s="274" t="s">
        <v>955</v>
      </c>
      <c r="D1924" s="569">
        <v>1797.74</v>
      </c>
      <c r="E1924" s="662"/>
    </row>
    <row r="1925" spans="2:5">
      <c r="B1925" s="470">
        <v>1241151100</v>
      </c>
      <c r="C1925" s="274" t="s">
        <v>955</v>
      </c>
      <c r="D1925" s="569">
        <v>1797.74</v>
      </c>
      <c r="E1925" s="662"/>
    </row>
    <row r="1926" spans="2:5">
      <c r="B1926" s="470">
        <v>1241151100</v>
      </c>
      <c r="C1926" s="274" t="s">
        <v>955</v>
      </c>
      <c r="D1926" s="569">
        <v>1797.74</v>
      </c>
      <c r="E1926" s="662"/>
    </row>
    <row r="1927" spans="2:5">
      <c r="B1927" s="470">
        <v>1241151100</v>
      </c>
      <c r="C1927" s="274" t="s">
        <v>955</v>
      </c>
      <c r="D1927" s="569">
        <v>1797.74</v>
      </c>
      <c r="E1927" s="662"/>
    </row>
    <row r="1928" spans="2:5">
      <c r="B1928" s="470">
        <v>1241151100</v>
      </c>
      <c r="C1928" s="274" t="s">
        <v>955</v>
      </c>
      <c r="D1928" s="569">
        <v>1797.74</v>
      </c>
      <c r="E1928" s="662"/>
    </row>
    <row r="1929" spans="2:5">
      <c r="B1929" s="470">
        <v>1241151100</v>
      </c>
      <c r="C1929" s="274" t="s">
        <v>955</v>
      </c>
      <c r="D1929" s="569">
        <v>1797.74</v>
      </c>
      <c r="E1929" s="662"/>
    </row>
    <row r="1930" spans="2:5">
      <c r="B1930" s="470">
        <v>1241151100</v>
      </c>
      <c r="C1930" s="274" t="s">
        <v>955</v>
      </c>
      <c r="D1930" s="569">
        <v>1797.74</v>
      </c>
      <c r="E1930" s="662"/>
    </row>
    <row r="1931" spans="2:5">
      <c r="B1931" s="470">
        <v>1241151100</v>
      </c>
      <c r="C1931" s="274" t="s">
        <v>955</v>
      </c>
      <c r="D1931" s="569">
        <v>1797.74</v>
      </c>
      <c r="E1931" s="662"/>
    </row>
    <row r="1932" spans="2:5">
      <c r="B1932" s="470">
        <v>1241151100</v>
      </c>
      <c r="C1932" s="274" t="s">
        <v>955</v>
      </c>
      <c r="D1932" s="569">
        <v>1797.74</v>
      </c>
      <c r="E1932" s="662"/>
    </row>
    <row r="1933" spans="2:5">
      <c r="B1933" s="470">
        <v>1241151100</v>
      </c>
      <c r="C1933" s="274" t="s">
        <v>955</v>
      </c>
      <c r="D1933" s="569">
        <v>1797.73</v>
      </c>
      <c r="E1933" s="662"/>
    </row>
    <row r="1934" spans="2:5">
      <c r="B1934" s="470">
        <v>1241151100</v>
      </c>
      <c r="C1934" s="274" t="s">
        <v>955</v>
      </c>
      <c r="D1934" s="569">
        <v>1797.73</v>
      </c>
      <c r="E1934" s="662"/>
    </row>
    <row r="1935" spans="2:5">
      <c r="B1935" s="470">
        <v>1241151100</v>
      </c>
      <c r="C1935" s="274" t="s">
        <v>955</v>
      </c>
      <c r="D1935" s="569">
        <v>1797.73</v>
      </c>
      <c r="E1935" s="662"/>
    </row>
    <row r="1936" spans="2:5">
      <c r="B1936" s="470">
        <v>1241151100</v>
      </c>
      <c r="C1936" s="274" t="s">
        <v>955</v>
      </c>
      <c r="D1936" s="569">
        <v>1797.73</v>
      </c>
      <c r="E1936" s="662"/>
    </row>
    <row r="1937" spans="2:5">
      <c r="B1937" s="470">
        <v>1241151100</v>
      </c>
      <c r="C1937" s="274" t="s">
        <v>955</v>
      </c>
      <c r="D1937" s="569">
        <v>1797.73</v>
      </c>
      <c r="E1937" s="662"/>
    </row>
    <row r="1938" spans="2:5">
      <c r="B1938" s="470">
        <v>1241151100</v>
      </c>
      <c r="C1938" s="274" t="s">
        <v>955</v>
      </c>
      <c r="D1938" s="569">
        <v>1797.73</v>
      </c>
      <c r="E1938" s="662"/>
    </row>
    <row r="1939" spans="2:5">
      <c r="B1939" s="470">
        <v>1241151100</v>
      </c>
      <c r="C1939" s="274" t="s">
        <v>955</v>
      </c>
      <c r="D1939" s="569">
        <v>1797.73</v>
      </c>
      <c r="E1939" s="662"/>
    </row>
    <row r="1940" spans="2:5">
      <c r="B1940" s="470">
        <v>1241151100</v>
      </c>
      <c r="C1940" s="274" t="s">
        <v>956</v>
      </c>
      <c r="D1940" s="569">
        <v>734.23</v>
      </c>
      <c r="E1940" s="662"/>
    </row>
    <row r="1941" spans="2:5">
      <c r="B1941" s="470">
        <v>1241151100</v>
      </c>
      <c r="C1941" s="274" t="s">
        <v>956</v>
      </c>
      <c r="D1941" s="569">
        <v>734.23</v>
      </c>
      <c r="E1941" s="662"/>
    </row>
    <row r="1942" spans="2:5">
      <c r="B1942" s="470">
        <v>1241151100</v>
      </c>
      <c r="C1942" s="274" t="s">
        <v>956</v>
      </c>
      <c r="D1942" s="569">
        <v>734.23</v>
      </c>
      <c r="E1942" s="662"/>
    </row>
    <row r="1943" spans="2:5">
      <c r="B1943" s="470">
        <v>1241151100</v>
      </c>
      <c r="C1943" s="274" t="s">
        <v>956</v>
      </c>
      <c r="D1943" s="569">
        <v>734.23</v>
      </c>
      <c r="E1943" s="662"/>
    </row>
    <row r="1944" spans="2:5">
      <c r="B1944" s="470">
        <v>1241151100</v>
      </c>
      <c r="C1944" s="274" t="s">
        <v>956</v>
      </c>
      <c r="D1944" s="569">
        <v>734.23</v>
      </c>
      <c r="E1944" s="662"/>
    </row>
    <row r="1945" spans="2:5">
      <c r="B1945" s="470">
        <v>1241151100</v>
      </c>
      <c r="C1945" s="274" t="s">
        <v>956</v>
      </c>
      <c r="D1945" s="569">
        <v>734.23</v>
      </c>
      <c r="E1945" s="662"/>
    </row>
    <row r="1946" spans="2:5">
      <c r="B1946" s="470">
        <v>1241151100</v>
      </c>
      <c r="C1946" s="274" t="s">
        <v>956</v>
      </c>
      <c r="D1946" s="569">
        <v>734.23</v>
      </c>
      <c r="E1946" s="662"/>
    </row>
    <row r="1947" spans="2:5">
      <c r="B1947" s="470">
        <v>1241151100</v>
      </c>
      <c r="C1947" s="274" t="s">
        <v>956</v>
      </c>
      <c r="D1947" s="569">
        <v>734.23</v>
      </c>
      <c r="E1947" s="662"/>
    </row>
    <row r="1948" spans="2:5">
      <c r="B1948" s="470">
        <v>1241151100</v>
      </c>
      <c r="C1948" s="274" t="s">
        <v>956</v>
      </c>
      <c r="D1948" s="569">
        <v>734.23</v>
      </c>
      <c r="E1948" s="662"/>
    </row>
    <row r="1949" spans="2:5">
      <c r="B1949" s="470">
        <v>1241151100</v>
      </c>
      <c r="C1949" s="274" t="s">
        <v>956</v>
      </c>
      <c r="D1949" s="569">
        <v>734.23</v>
      </c>
      <c r="E1949" s="662"/>
    </row>
    <row r="1950" spans="2:5">
      <c r="B1950" s="470">
        <v>1241151100</v>
      </c>
      <c r="C1950" s="274" t="s">
        <v>956</v>
      </c>
      <c r="D1950" s="569">
        <v>734.23</v>
      </c>
      <c r="E1950" s="662"/>
    </row>
    <row r="1951" spans="2:5">
      <c r="B1951" s="470">
        <v>1241151100</v>
      </c>
      <c r="C1951" s="274" t="s">
        <v>956</v>
      </c>
      <c r="D1951" s="569">
        <v>734.23</v>
      </c>
      <c r="E1951" s="662"/>
    </row>
    <row r="1952" spans="2:5">
      <c r="B1952" s="470">
        <v>1241151100</v>
      </c>
      <c r="C1952" s="274" t="s">
        <v>956</v>
      </c>
      <c r="D1952" s="569">
        <v>734.23</v>
      </c>
      <c r="E1952" s="662"/>
    </row>
    <row r="1953" spans="2:5">
      <c r="B1953" s="470">
        <v>1241151100</v>
      </c>
      <c r="C1953" s="274" t="s">
        <v>956</v>
      </c>
      <c r="D1953" s="569">
        <v>734.23</v>
      </c>
      <c r="E1953" s="662"/>
    </row>
    <row r="1954" spans="2:5">
      <c r="B1954" s="470">
        <v>1241151100</v>
      </c>
      <c r="C1954" s="274" t="s">
        <v>956</v>
      </c>
      <c r="D1954" s="569">
        <v>734.23</v>
      </c>
      <c r="E1954" s="662"/>
    </row>
    <row r="1955" spans="2:5">
      <c r="B1955" s="470">
        <v>1241151100</v>
      </c>
      <c r="C1955" s="274" t="s">
        <v>956</v>
      </c>
      <c r="D1955" s="569">
        <v>734.23</v>
      </c>
      <c r="E1955" s="662"/>
    </row>
    <row r="1956" spans="2:5">
      <c r="B1956" s="470">
        <v>1241151100</v>
      </c>
      <c r="C1956" s="274" t="s">
        <v>956</v>
      </c>
      <c r="D1956" s="569">
        <v>734.23</v>
      </c>
      <c r="E1956" s="662"/>
    </row>
    <row r="1957" spans="2:5">
      <c r="B1957" s="470">
        <v>1241151100</v>
      </c>
      <c r="C1957" s="274" t="s">
        <v>956</v>
      </c>
      <c r="D1957" s="569">
        <v>734.23</v>
      </c>
      <c r="E1957" s="662"/>
    </row>
    <row r="1958" spans="2:5">
      <c r="B1958" s="470">
        <v>1241151100</v>
      </c>
      <c r="C1958" s="274" t="s">
        <v>956</v>
      </c>
      <c r="D1958" s="569">
        <v>734.23</v>
      </c>
      <c r="E1958" s="662"/>
    </row>
    <row r="1959" spans="2:5">
      <c r="B1959" s="470">
        <v>1241151100</v>
      </c>
      <c r="C1959" s="274" t="s">
        <v>956</v>
      </c>
      <c r="D1959" s="569">
        <v>734.23</v>
      </c>
      <c r="E1959" s="662"/>
    </row>
    <row r="1960" spans="2:5">
      <c r="B1960" s="470">
        <v>1241151100</v>
      </c>
      <c r="C1960" s="274" t="s">
        <v>956</v>
      </c>
      <c r="D1960" s="569">
        <v>734.23</v>
      </c>
      <c r="E1960" s="662"/>
    </row>
    <row r="1961" spans="2:5">
      <c r="B1961" s="470">
        <v>1241151100</v>
      </c>
      <c r="C1961" s="274" t="s">
        <v>956</v>
      </c>
      <c r="D1961" s="569">
        <v>734.23</v>
      </c>
      <c r="E1961" s="662"/>
    </row>
    <row r="1962" spans="2:5">
      <c r="B1962" s="470">
        <v>1241151100</v>
      </c>
      <c r="C1962" s="274" t="s">
        <v>956</v>
      </c>
      <c r="D1962" s="569">
        <v>734.23</v>
      </c>
      <c r="E1962" s="662"/>
    </row>
    <row r="1963" spans="2:5">
      <c r="B1963" s="470">
        <v>1241151100</v>
      </c>
      <c r="C1963" s="274" t="s">
        <v>956</v>
      </c>
      <c r="D1963" s="569">
        <v>734.23</v>
      </c>
      <c r="E1963" s="662"/>
    </row>
    <row r="1964" spans="2:5">
      <c r="B1964" s="470">
        <v>1241151100</v>
      </c>
      <c r="C1964" s="274" t="s">
        <v>956</v>
      </c>
      <c r="D1964" s="569">
        <v>734.23</v>
      </c>
      <c r="E1964" s="662"/>
    </row>
    <row r="1965" spans="2:5">
      <c r="B1965" s="470">
        <v>1241151100</v>
      </c>
      <c r="C1965" s="274" t="s">
        <v>956</v>
      </c>
      <c r="D1965" s="569">
        <v>734.23</v>
      </c>
      <c r="E1965" s="662"/>
    </row>
    <row r="1966" spans="2:5">
      <c r="B1966" s="470">
        <v>1241151100</v>
      </c>
      <c r="C1966" s="274" t="s">
        <v>956</v>
      </c>
      <c r="D1966" s="569">
        <v>734.23</v>
      </c>
      <c r="E1966" s="662"/>
    </row>
    <row r="1967" spans="2:5">
      <c r="B1967" s="470">
        <v>1241151100</v>
      </c>
      <c r="C1967" s="274" t="s">
        <v>956</v>
      </c>
      <c r="D1967" s="569">
        <v>734.23</v>
      </c>
      <c r="E1967" s="662"/>
    </row>
    <row r="1968" spans="2:5">
      <c r="B1968" s="470">
        <v>1241151100</v>
      </c>
      <c r="C1968" s="274" t="s">
        <v>956</v>
      </c>
      <c r="D1968" s="569">
        <v>734.23</v>
      </c>
      <c r="E1968" s="662"/>
    </row>
    <row r="1969" spans="2:5">
      <c r="B1969" s="470">
        <v>1241151100</v>
      </c>
      <c r="C1969" s="274" t="s">
        <v>956</v>
      </c>
      <c r="D1969" s="569">
        <v>734.23</v>
      </c>
      <c r="E1969" s="662"/>
    </row>
    <row r="1970" spans="2:5">
      <c r="B1970" s="470">
        <v>1241151100</v>
      </c>
      <c r="C1970" s="274" t="s">
        <v>956</v>
      </c>
      <c r="D1970" s="569">
        <v>734.23</v>
      </c>
      <c r="E1970" s="662"/>
    </row>
    <row r="1971" spans="2:5">
      <c r="B1971" s="470">
        <v>1241151100</v>
      </c>
      <c r="C1971" s="274" t="s">
        <v>956</v>
      </c>
      <c r="D1971" s="569">
        <v>734.23</v>
      </c>
      <c r="E1971" s="662"/>
    </row>
    <row r="1972" spans="2:5">
      <c r="B1972" s="470">
        <v>1241151100</v>
      </c>
      <c r="C1972" s="274" t="s">
        <v>956</v>
      </c>
      <c r="D1972" s="569">
        <v>734.23</v>
      </c>
      <c r="E1972" s="662"/>
    </row>
    <row r="1973" spans="2:5">
      <c r="B1973" s="470">
        <v>1241151100</v>
      </c>
      <c r="C1973" s="274" t="s">
        <v>956</v>
      </c>
      <c r="D1973" s="569">
        <v>734.23</v>
      </c>
      <c r="E1973" s="662"/>
    </row>
    <row r="1974" spans="2:5">
      <c r="B1974" s="470">
        <v>1241151100</v>
      </c>
      <c r="C1974" s="274" t="s">
        <v>956</v>
      </c>
      <c r="D1974" s="569">
        <v>734.23</v>
      </c>
      <c r="E1974" s="662"/>
    </row>
    <row r="1975" spans="2:5">
      <c r="B1975" s="470">
        <v>1241151100</v>
      </c>
      <c r="C1975" s="274" t="s">
        <v>956</v>
      </c>
      <c r="D1975" s="569">
        <v>734.23</v>
      </c>
      <c r="E1975" s="662"/>
    </row>
    <row r="1976" spans="2:5">
      <c r="B1976" s="470">
        <v>1241151100</v>
      </c>
      <c r="C1976" s="274" t="s">
        <v>956</v>
      </c>
      <c r="D1976" s="569">
        <v>734.23</v>
      </c>
      <c r="E1976" s="662"/>
    </row>
    <row r="1977" spans="2:5">
      <c r="B1977" s="470">
        <v>1241151100</v>
      </c>
      <c r="C1977" s="274" t="s">
        <v>956</v>
      </c>
      <c r="D1977" s="569">
        <v>734.23</v>
      </c>
      <c r="E1977" s="662"/>
    </row>
    <row r="1978" spans="2:5">
      <c r="B1978" s="470">
        <v>1241151100</v>
      </c>
      <c r="C1978" s="274" t="s">
        <v>956</v>
      </c>
      <c r="D1978" s="569">
        <v>734.23</v>
      </c>
      <c r="E1978" s="662"/>
    </row>
    <row r="1979" spans="2:5">
      <c r="B1979" s="470">
        <v>1241151100</v>
      </c>
      <c r="C1979" s="274" t="s">
        <v>956</v>
      </c>
      <c r="D1979" s="569">
        <v>734.23</v>
      </c>
      <c r="E1979" s="662"/>
    </row>
    <row r="1980" spans="2:5">
      <c r="B1980" s="470">
        <v>1241151100</v>
      </c>
      <c r="C1980" s="274" t="s">
        <v>956</v>
      </c>
      <c r="D1980" s="569">
        <v>734.23</v>
      </c>
      <c r="E1980" s="662"/>
    </row>
    <row r="1981" spans="2:5">
      <c r="B1981" s="470">
        <v>1241151100</v>
      </c>
      <c r="C1981" s="274" t="s">
        <v>956</v>
      </c>
      <c r="D1981" s="569">
        <v>734.23</v>
      </c>
      <c r="E1981" s="662"/>
    </row>
    <row r="1982" spans="2:5">
      <c r="B1982" s="470">
        <v>1241151100</v>
      </c>
      <c r="C1982" s="274" t="s">
        <v>956</v>
      </c>
      <c r="D1982" s="569">
        <v>734.23</v>
      </c>
      <c r="E1982" s="662"/>
    </row>
    <row r="1983" spans="2:5">
      <c r="B1983" s="470">
        <v>1241151100</v>
      </c>
      <c r="C1983" s="274" t="s">
        <v>956</v>
      </c>
      <c r="D1983" s="569">
        <v>734.23</v>
      </c>
      <c r="E1983" s="662"/>
    </row>
    <row r="1984" spans="2:5">
      <c r="B1984" s="470">
        <v>1241151100</v>
      </c>
      <c r="C1984" s="274" t="s">
        <v>956</v>
      </c>
      <c r="D1984" s="569">
        <v>734.23</v>
      </c>
      <c r="E1984" s="662"/>
    </row>
    <row r="1985" spans="2:5">
      <c r="B1985" s="470">
        <v>1241151100</v>
      </c>
      <c r="C1985" s="274" t="s">
        <v>956</v>
      </c>
      <c r="D1985" s="569">
        <v>734.23</v>
      </c>
      <c r="E1985" s="662"/>
    </row>
    <row r="1986" spans="2:5">
      <c r="B1986" s="470">
        <v>1241151100</v>
      </c>
      <c r="C1986" s="274" t="s">
        <v>956</v>
      </c>
      <c r="D1986" s="569">
        <v>734.23</v>
      </c>
      <c r="E1986" s="662"/>
    </row>
    <row r="1987" spans="2:5">
      <c r="B1987" s="470">
        <v>1241151100</v>
      </c>
      <c r="C1987" s="274" t="s">
        <v>956</v>
      </c>
      <c r="D1987" s="569">
        <v>734.23</v>
      </c>
      <c r="E1987" s="662"/>
    </row>
    <row r="1988" spans="2:5">
      <c r="B1988" s="470">
        <v>1241151100</v>
      </c>
      <c r="C1988" s="274" t="s">
        <v>956</v>
      </c>
      <c r="D1988" s="569">
        <v>734.23</v>
      </c>
      <c r="E1988" s="662"/>
    </row>
    <row r="1989" spans="2:5">
      <c r="B1989" s="470">
        <v>1241151100</v>
      </c>
      <c r="C1989" s="274" t="s">
        <v>956</v>
      </c>
      <c r="D1989" s="569">
        <v>734.23</v>
      </c>
      <c r="E1989" s="662"/>
    </row>
    <row r="1990" spans="2:5">
      <c r="B1990" s="470">
        <v>1241151100</v>
      </c>
      <c r="C1990" s="274" t="s">
        <v>956</v>
      </c>
      <c r="D1990" s="569">
        <v>734.23</v>
      </c>
      <c r="E1990" s="662"/>
    </row>
    <row r="1991" spans="2:5">
      <c r="B1991" s="470">
        <v>1241151100</v>
      </c>
      <c r="C1991" s="274" t="s">
        <v>956</v>
      </c>
      <c r="D1991" s="569">
        <v>734.23</v>
      </c>
      <c r="E1991" s="662"/>
    </row>
    <row r="1992" spans="2:5">
      <c r="B1992" s="470">
        <v>1241151100</v>
      </c>
      <c r="C1992" s="274" t="s">
        <v>956</v>
      </c>
      <c r="D1992" s="569">
        <v>734.23</v>
      </c>
      <c r="E1992" s="662"/>
    </row>
    <row r="1993" spans="2:5">
      <c r="B1993" s="470">
        <v>1241151100</v>
      </c>
      <c r="C1993" s="274" t="s">
        <v>956</v>
      </c>
      <c r="D1993" s="569">
        <v>734.23</v>
      </c>
      <c r="E1993" s="662"/>
    </row>
    <row r="1994" spans="2:5">
      <c r="B1994" s="470">
        <v>1241151100</v>
      </c>
      <c r="C1994" s="274" t="s">
        <v>956</v>
      </c>
      <c r="D1994" s="569">
        <v>734.23</v>
      </c>
      <c r="E1994" s="662"/>
    </row>
    <row r="1995" spans="2:5">
      <c r="B1995" s="470">
        <v>1241151100</v>
      </c>
      <c r="C1995" s="274" t="s">
        <v>956</v>
      </c>
      <c r="D1995" s="569">
        <v>734.23</v>
      </c>
      <c r="E1995" s="662"/>
    </row>
    <row r="1996" spans="2:5">
      <c r="B1996" s="470">
        <v>1241151100</v>
      </c>
      <c r="C1996" s="274" t="s">
        <v>956</v>
      </c>
      <c r="D1996" s="569">
        <v>734.23</v>
      </c>
      <c r="E1996" s="662"/>
    </row>
    <row r="1997" spans="2:5">
      <c r="B1997" s="470">
        <v>1241151100</v>
      </c>
      <c r="C1997" s="274" t="s">
        <v>956</v>
      </c>
      <c r="D1997" s="569">
        <v>734.23</v>
      </c>
      <c r="E1997" s="662"/>
    </row>
    <row r="1998" spans="2:5">
      <c r="B1998" s="470">
        <v>1241151100</v>
      </c>
      <c r="C1998" s="274" t="s">
        <v>956</v>
      </c>
      <c r="D1998" s="569">
        <v>734.23</v>
      </c>
      <c r="E1998" s="662"/>
    </row>
    <row r="1999" spans="2:5">
      <c r="B1999" s="470">
        <v>1241151100</v>
      </c>
      <c r="C1999" s="274" t="s">
        <v>956</v>
      </c>
      <c r="D1999" s="569">
        <v>734.23</v>
      </c>
      <c r="E1999" s="662"/>
    </row>
    <row r="2000" spans="2:5">
      <c r="B2000" s="470">
        <v>1241151100</v>
      </c>
      <c r="C2000" s="274" t="s">
        <v>956</v>
      </c>
      <c r="D2000" s="569">
        <v>734.23</v>
      </c>
      <c r="E2000" s="662"/>
    </row>
    <row r="2001" spans="2:5">
      <c r="B2001" s="470">
        <v>1241151100</v>
      </c>
      <c r="C2001" s="274" t="s">
        <v>956</v>
      </c>
      <c r="D2001" s="569">
        <v>734.23</v>
      </c>
      <c r="E2001" s="662"/>
    </row>
    <row r="2002" spans="2:5">
      <c r="B2002" s="470">
        <v>1241151100</v>
      </c>
      <c r="C2002" s="274" t="s">
        <v>956</v>
      </c>
      <c r="D2002" s="569">
        <v>734.23</v>
      </c>
      <c r="E2002" s="662"/>
    </row>
    <row r="2003" spans="2:5">
      <c r="B2003" s="470">
        <v>1241151100</v>
      </c>
      <c r="C2003" s="274" t="s">
        <v>956</v>
      </c>
      <c r="D2003" s="569">
        <v>734.23</v>
      </c>
      <c r="E2003" s="662"/>
    </row>
    <row r="2004" spans="2:5">
      <c r="B2004" s="470">
        <v>1241151100</v>
      </c>
      <c r="C2004" s="274" t="s">
        <v>956</v>
      </c>
      <c r="D2004" s="569">
        <v>734.23</v>
      </c>
      <c r="E2004" s="662"/>
    </row>
    <row r="2005" spans="2:5">
      <c r="B2005" s="470">
        <v>1241151100</v>
      </c>
      <c r="C2005" s="274" t="s">
        <v>956</v>
      </c>
      <c r="D2005" s="569">
        <v>734.23</v>
      </c>
      <c r="E2005" s="662"/>
    </row>
    <row r="2006" spans="2:5">
      <c r="B2006" s="470">
        <v>1241151100</v>
      </c>
      <c r="C2006" s="274" t="s">
        <v>956</v>
      </c>
      <c r="D2006" s="569">
        <v>734.23</v>
      </c>
      <c r="E2006" s="662"/>
    </row>
    <row r="2007" spans="2:5">
      <c r="B2007" s="470">
        <v>1241151100</v>
      </c>
      <c r="C2007" s="274" t="s">
        <v>956</v>
      </c>
      <c r="D2007" s="569">
        <v>734.23</v>
      </c>
      <c r="E2007" s="662"/>
    </row>
    <row r="2008" spans="2:5">
      <c r="B2008" s="470">
        <v>1241151100</v>
      </c>
      <c r="C2008" s="274" t="s">
        <v>956</v>
      </c>
      <c r="D2008" s="569">
        <v>734.23</v>
      </c>
      <c r="E2008" s="662"/>
    </row>
    <row r="2009" spans="2:5">
      <c r="B2009" s="470">
        <v>1241151100</v>
      </c>
      <c r="C2009" s="274" t="s">
        <v>956</v>
      </c>
      <c r="D2009" s="569">
        <v>734.23</v>
      </c>
      <c r="E2009" s="662"/>
    </row>
    <row r="2010" spans="2:5">
      <c r="B2010" s="470">
        <v>1241151100</v>
      </c>
      <c r="C2010" s="274" t="s">
        <v>956</v>
      </c>
      <c r="D2010" s="569">
        <v>734.23</v>
      </c>
      <c r="E2010" s="662"/>
    </row>
    <row r="2011" spans="2:5">
      <c r="B2011" s="470">
        <v>1241151100</v>
      </c>
      <c r="C2011" s="274" t="s">
        <v>956</v>
      </c>
      <c r="D2011" s="569">
        <v>734.23</v>
      </c>
      <c r="E2011" s="662"/>
    </row>
    <row r="2012" spans="2:5">
      <c r="B2012" s="470">
        <v>1241151100</v>
      </c>
      <c r="C2012" s="274" t="s">
        <v>956</v>
      </c>
      <c r="D2012" s="569">
        <v>734.23</v>
      </c>
      <c r="E2012" s="662"/>
    </row>
    <row r="2013" spans="2:5">
      <c r="B2013" s="470">
        <v>1241151100</v>
      </c>
      <c r="C2013" s="274" t="s">
        <v>956</v>
      </c>
      <c r="D2013" s="569">
        <v>734.23</v>
      </c>
      <c r="E2013" s="662"/>
    </row>
    <row r="2014" spans="2:5">
      <c r="B2014" s="470">
        <v>1241151100</v>
      </c>
      <c r="C2014" s="274" t="s">
        <v>956</v>
      </c>
      <c r="D2014" s="569">
        <v>734.23</v>
      </c>
      <c r="E2014" s="662"/>
    </row>
    <row r="2015" spans="2:5">
      <c r="B2015" s="470">
        <v>1241151100</v>
      </c>
      <c r="C2015" s="274" t="s">
        <v>956</v>
      </c>
      <c r="D2015" s="569">
        <v>734.23</v>
      </c>
      <c r="E2015" s="662"/>
    </row>
    <row r="2016" spans="2:5">
      <c r="B2016" s="470">
        <v>1241151100</v>
      </c>
      <c r="C2016" s="274" t="s">
        <v>956</v>
      </c>
      <c r="D2016" s="569">
        <v>734.23</v>
      </c>
      <c r="E2016" s="662"/>
    </row>
    <row r="2017" spans="2:5">
      <c r="B2017" s="470">
        <v>1241151100</v>
      </c>
      <c r="C2017" s="274" t="s">
        <v>956</v>
      </c>
      <c r="D2017" s="569">
        <v>734.23</v>
      </c>
      <c r="E2017" s="662"/>
    </row>
    <row r="2018" spans="2:5">
      <c r="B2018" s="470">
        <v>1241151100</v>
      </c>
      <c r="C2018" s="274" t="s">
        <v>956</v>
      </c>
      <c r="D2018" s="569">
        <v>734.23</v>
      </c>
      <c r="E2018" s="662"/>
    </row>
    <row r="2019" spans="2:5">
      <c r="B2019" s="470">
        <v>1241151100</v>
      </c>
      <c r="C2019" s="274" t="s">
        <v>956</v>
      </c>
      <c r="D2019" s="569">
        <v>734.23</v>
      </c>
      <c r="E2019" s="662"/>
    </row>
    <row r="2020" spans="2:5">
      <c r="B2020" s="470">
        <v>1241151100</v>
      </c>
      <c r="C2020" s="274" t="s">
        <v>956</v>
      </c>
      <c r="D2020" s="569">
        <v>734.23</v>
      </c>
      <c r="E2020" s="662"/>
    </row>
    <row r="2021" spans="2:5">
      <c r="B2021" s="470">
        <v>1241151100</v>
      </c>
      <c r="C2021" s="274" t="s">
        <v>956</v>
      </c>
      <c r="D2021" s="569">
        <v>734.23</v>
      </c>
      <c r="E2021" s="662"/>
    </row>
    <row r="2022" spans="2:5">
      <c r="B2022" s="470">
        <v>1241151100</v>
      </c>
      <c r="C2022" s="274" t="s">
        <v>956</v>
      </c>
      <c r="D2022" s="569">
        <v>734.23</v>
      </c>
      <c r="E2022" s="662"/>
    </row>
    <row r="2023" spans="2:5">
      <c r="B2023" s="470">
        <v>1241151100</v>
      </c>
      <c r="C2023" s="274" t="s">
        <v>956</v>
      </c>
      <c r="D2023" s="569">
        <v>734.23</v>
      </c>
      <c r="E2023" s="662"/>
    </row>
    <row r="2024" spans="2:5">
      <c r="B2024" s="470">
        <v>1241151100</v>
      </c>
      <c r="C2024" s="274" t="s">
        <v>956</v>
      </c>
      <c r="D2024" s="569">
        <v>734.23</v>
      </c>
      <c r="E2024" s="662"/>
    </row>
    <row r="2025" spans="2:5">
      <c r="B2025" s="470">
        <v>1241151100</v>
      </c>
      <c r="C2025" s="274" t="s">
        <v>956</v>
      </c>
      <c r="D2025" s="569">
        <v>734.23</v>
      </c>
      <c r="E2025" s="662"/>
    </row>
    <row r="2026" spans="2:5">
      <c r="B2026" s="470">
        <v>1241151100</v>
      </c>
      <c r="C2026" s="274" t="s">
        <v>956</v>
      </c>
      <c r="D2026" s="569">
        <v>734.23</v>
      </c>
      <c r="E2026" s="662"/>
    </row>
    <row r="2027" spans="2:5">
      <c r="B2027" s="470">
        <v>1241151100</v>
      </c>
      <c r="C2027" s="274" t="s">
        <v>956</v>
      </c>
      <c r="D2027" s="569">
        <v>734.23</v>
      </c>
      <c r="E2027" s="662"/>
    </row>
    <row r="2028" spans="2:5">
      <c r="B2028" s="470">
        <v>1241151100</v>
      </c>
      <c r="C2028" s="274" t="s">
        <v>956</v>
      </c>
      <c r="D2028" s="569">
        <v>734.23</v>
      </c>
      <c r="E2028" s="662"/>
    </row>
    <row r="2029" spans="2:5">
      <c r="B2029" s="470">
        <v>1241151100</v>
      </c>
      <c r="C2029" s="274" t="s">
        <v>956</v>
      </c>
      <c r="D2029" s="569">
        <v>734.23</v>
      </c>
      <c r="E2029" s="662"/>
    </row>
    <row r="2030" spans="2:5">
      <c r="B2030" s="470">
        <v>1241151100</v>
      </c>
      <c r="C2030" s="274" t="s">
        <v>956</v>
      </c>
      <c r="D2030" s="569">
        <v>734.23</v>
      </c>
      <c r="E2030" s="662"/>
    </row>
    <row r="2031" spans="2:5">
      <c r="B2031" s="470">
        <v>1241151100</v>
      </c>
      <c r="C2031" s="274" t="s">
        <v>956</v>
      </c>
      <c r="D2031" s="569">
        <v>734.23</v>
      </c>
      <c r="E2031" s="662"/>
    </row>
    <row r="2032" spans="2:5">
      <c r="B2032" s="470">
        <v>1241151100</v>
      </c>
      <c r="C2032" s="274" t="s">
        <v>956</v>
      </c>
      <c r="D2032" s="569">
        <v>734.23</v>
      </c>
      <c r="E2032" s="662"/>
    </row>
    <row r="2033" spans="2:5">
      <c r="B2033" s="470">
        <v>1241151100</v>
      </c>
      <c r="C2033" s="274" t="s">
        <v>956</v>
      </c>
      <c r="D2033" s="569">
        <v>734.23</v>
      </c>
      <c r="E2033" s="662"/>
    </row>
    <row r="2034" spans="2:5">
      <c r="B2034" s="470">
        <v>1241151100</v>
      </c>
      <c r="C2034" s="274" t="s">
        <v>956</v>
      </c>
      <c r="D2034" s="569">
        <v>734.23</v>
      </c>
      <c r="E2034" s="662"/>
    </row>
    <row r="2035" spans="2:5">
      <c r="B2035" s="470">
        <v>1241151100</v>
      </c>
      <c r="C2035" s="274" t="s">
        <v>956</v>
      </c>
      <c r="D2035" s="569">
        <v>734.23</v>
      </c>
      <c r="E2035" s="662"/>
    </row>
    <row r="2036" spans="2:5">
      <c r="B2036" s="470">
        <v>1241151100</v>
      </c>
      <c r="C2036" s="274" t="s">
        <v>956</v>
      </c>
      <c r="D2036" s="569">
        <v>734.23</v>
      </c>
      <c r="E2036" s="662"/>
    </row>
    <row r="2037" spans="2:5">
      <c r="B2037" s="470">
        <v>1241151100</v>
      </c>
      <c r="C2037" s="274" t="s">
        <v>956</v>
      </c>
      <c r="D2037" s="569">
        <v>734.23</v>
      </c>
      <c r="E2037" s="662"/>
    </row>
    <row r="2038" spans="2:5">
      <c r="B2038" s="470">
        <v>1241151100</v>
      </c>
      <c r="C2038" s="274" t="s">
        <v>956</v>
      </c>
      <c r="D2038" s="569">
        <v>734.23</v>
      </c>
      <c r="E2038" s="662"/>
    </row>
    <row r="2039" spans="2:5">
      <c r="B2039" s="470">
        <v>1241151100</v>
      </c>
      <c r="C2039" s="274" t="s">
        <v>956</v>
      </c>
      <c r="D2039" s="569">
        <v>734.23</v>
      </c>
      <c r="E2039" s="662"/>
    </row>
    <row r="2040" spans="2:5">
      <c r="B2040" s="470">
        <v>1241151100</v>
      </c>
      <c r="C2040" s="274" t="s">
        <v>956</v>
      </c>
      <c r="D2040" s="569">
        <v>734.23</v>
      </c>
      <c r="E2040" s="662"/>
    </row>
    <row r="2041" spans="2:5">
      <c r="B2041" s="470">
        <v>1241151100</v>
      </c>
      <c r="C2041" s="274" t="s">
        <v>956</v>
      </c>
      <c r="D2041" s="569">
        <v>734.23</v>
      </c>
      <c r="E2041" s="662"/>
    </row>
    <row r="2042" spans="2:5">
      <c r="B2042" s="470">
        <v>1241151100</v>
      </c>
      <c r="C2042" s="274" t="s">
        <v>956</v>
      </c>
      <c r="D2042" s="569">
        <v>734.23</v>
      </c>
      <c r="E2042" s="662"/>
    </row>
    <row r="2043" spans="2:5">
      <c r="B2043" s="470">
        <v>1241151100</v>
      </c>
      <c r="C2043" s="274" t="s">
        <v>956</v>
      </c>
      <c r="D2043" s="569">
        <v>734.23</v>
      </c>
      <c r="E2043" s="662"/>
    </row>
    <row r="2044" spans="2:5">
      <c r="B2044" s="470">
        <v>1241151100</v>
      </c>
      <c r="C2044" s="274" t="s">
        <v>956</v>
      </c>
      <c r="D2044" s="569">
        <v>734.23</v>
      </c>
      <c r="E2044" s="662"/>
    </row>
    <row r="2045" spans="2:5">
      <c r="B2045" s="470">
        <v>1241151100</v>
      </c>
      <c r="C2045" s="274" t="s">
        <v>956</v>
      </c>
      <c r="D2045" s="569">
        <v>734.23</v>
      </c>
      <c r="E2045" s="662"/>
    </row>
    <row r="2046" spans="2:5">
      <c r="B2046" s="470">
        <v>1241151100</v>
      </c>
      <c r="C2046" s="274" t="s">
        <v>956</v>
      </c>
      <c r="D2046" s="569">
        <v>734.23</v>
      </c>
      <c r="E2046" s="662"/>
    </row>
    <row r="2047" spans="2:5">
      <c r="B2047" s="470">
        <v>1241151100</v>
      </c>
      <c r="C2047" s="274" t="s">
        <v>956</v>
      </c>
      <c r="D2047" s="569">
        <v>734.23</v>
      </c>
      <c r="E2047" s="662"/>
    </row>
    <row r="2048" spans="2:5">
      <c r="B2048" s="470">
        <v>1241151100</v>
      </c>
      <c r="C2048" s="274" t="s">
        <v>956</v>
      </c>
      <c r="D2048" s="569">
        <v>734.23</v>
      </c>
      <c r="E2048" s="662"/>
    </row>
    <row r="2049" spans="2:5">
      <c r="B2049" s="470">
        <v>1241151100</v>
      </c>
      <c r="C2049" s="274" t="s">
        <v>956</v>
      </c>
      <c r="D2049" s="569">
        <v>734.23</v>
      </c>
      <c r="E2049" s="662"/>
    </row>
    <row r="2050" spans="2:5">
      <c r="B2050" s="470">
        <v>1241151100</v>
      </c>
      <c r="C2050" s="274" t="s">
        <v>956</v>
      </c>
      <c r="D2050" s="569">
        <v>734.23</v>
      </c>
      <c r="E2050" s="662"/>
    </row>
    <row r="2051" spans="2:5">
      <c r="B2051" s="470">
        <v>1241151100</v>
      </c>
      <c r="C2051" s="274" t="s">
        <v>956</v>
      </c>
      <c r="D2051" s="569">
        <v>734.23</v>
      </c>
      <c r="E2051" s="662"/>
    </row>
    <row r="2052" spans="2:5">
      <c r="B2052" s="470">
        <v>1241151100</v>
      </c>
      <c r="C2052" s="274" t="s">
        <v>956</v>
      </c>
      <c r="D2052" s="569">
        <v>734.23</v>
      </c>
      <c r="E2052" s="662"/>
    </row>
    <row r="2053" spans="2:5">
      <c r="B2053" s="470">
        <v>1241151100</v>
      </c>
      <c r="C2053" s="274" t="s">
        <v>956</v>
      </c>
      <c r="D2053" s="569">
        <v>734.23</v>
      </c>
      <c r="E2053" s="662"/>
    </row>
    <row r="2054" spans="2:5">
      <c r="B2054" s="470">
        <v>1241151100</v>
      </c>
      <c r="C2054" s="274" t="s">
        <v>956</v>
      </c>
      <c r="D2054" s="569">
        <v>734.23</v>
      </c>
      <c r="E2054" s="662"/>
    </row>
    <row r="2055" spans="2:5">
      <c r="B2055" s="470">
        <v>1241151100</v>
      </c>
      <c r="C2055" s="274" t="s">
        <v>956</v>
      </c>
      <c r="D2055" s="569">
        <v>734.23</v>
      </c>
      <c r="E2055" s="662"/>
    </row>
    <row r="2056" spans="2:5">
      <c r="B2056" s="470">
        <v>1241151100</v>
      </c>
      <c r="C2056" s="274" t="s">
        <v>956</v>
      </c>
      <c r="D2056" s="569">
        <v>734.23</v>
      </c>
      <c r="E2056" s="662"/>
    </row>
    <row r="2057" spans="2:5">
      <c r="B2057" s="470">
        <v>1241151100</v>
      </c>
      <c r="C2057" s="274" t="s">
        <v>956</v>
      </c>
      <c r="D2057" s="569">
        <v>734.23</v>
      </c>
      <c r="E2057" s="662"/>
    </row>
    <row r="2058" spans="2:5">
      <c r="B2058" s="470">
        <v>1241151100</v>
      </c>
      <c r="C2058" s="274" t="s">
        <v>956</v>
      </c>
      <c r="D2058" s="569">
        <v>734.23</v>
      </c>
      <c r="E2058" s="662"/>
    </row>
    <row r="2059" spans="2:5">
      <c r="B2059" s="470">
        <v>1241151100</v>
      </c>
      <c r="C2059" s="274" t="s">
        <v>956</v>
      </c>
      <c r="D2059" s="569">
        <v>734.23</v>
      </c>
      <c r="E2059" s="662"/>
    </row>
    <row r="2060" spans="2:5">
      <c r="B2060" s="470">
        <v>1241151100</v>
      </c>
      <c r="C2060" s="274" t="s">
        <v>956</v>
      </c>
      <c r="D2060" s="569">
        <v>734.23</v>
      </c>
      <c r="E2060" s="662"/>
    </row>
    <row r="2061" spans="2:5">
      <c r="B2061" s="470">
        <v>1241151100</v>
      </c>
      <c r="C2061" s="274" t="s">
        <v>956</v>
      </c>
      <c r="D2061" s="569">
        <v>734.23</v>
      </c>
      <c r="E2061" s="662"/>
    </row>
    <row r="2062" spans="2:5">
      <c r="B2062" s="470">
        <v>1241151100</v>
      </c>
      <c r="C2062" s="274" t="s">
        <v>956</v>
      </c>
      <c r="D2062" s="569">
        <v>734.23</v>
      </c>
      <c r="E2062" s="662"/>
    </row>
    <row r="2063" spans="2:5">
      <c r="B2063" s="470">
        <v>1241151100</v>
      </c>
      <c r="C2063" s="274" t="s">
        <v>956</v>
      </c>
      <c r="D2063" s="569">
        <v>734.23</v>
      </c>
      <c r="E2063" s="662"/>
    </row>
    <row r="2064" spans="2:5">
      <c r="B2064" s="470">
        <v>1241151100</v>
      </c>
      <c r="C2064" s="274" t="s">
        <v>956</v>
      </c>
      <c r="D2064" s="569">
        <v>734.23</v>
      </c>
      <c r="E2064" s="662"/>
    </row>
    <row r="2065" spans="2:5">
      <c r="B2065" s="470">
        <v>1241151100</v>
      </c>
      <c r="C2065" s="274" t="s">
        <v>956</v>
      </c>
      <c r="D2065" s="569">
        <v>734.23</v>
      </c>
      <c r="E2065" s="662"/>
    </row>
    <row r="2066" spans="2:5">
      <c r="B2066" s="470">
        <v>1241151100</v>
      </c>
      <c r="C2066" s="274" t="s">
        <v>956</v>
      </c>
      <c r="D2066" s="569">
        <v>734.23</v>
      </c>
      <c r="E2066" s="662"/>
    </row>
    <row r="2067" spans="2:5">
      <c r="B2067" s="470">
        <v>1241151100</v>
      </c>
      <c r="C2067" s="274" t="s">
        <v>956</v>
      </c>
      <c r="D2067" s="569">
        <v>734.23</v>
      </c>
      <c r="E2067" s="662"/>
    </row>
    <row r="2068" spans="2:5">
      <c r="B2068" s="470">
        <v>1241151100</v>
      </c>
      <c r="C2068" s="274" t="s">
        <v>956</v>
      </c>
      <c r="D2068" s="569">
        <v>734.23</v>
      </c>
      <c r="E2068" s="662"/>
    </row>
    <row r="2069" spans="2:5">
      <c r="B2069" s="470">
        <v>1241151100</v>
      </c>
      <c r="C2069" s="274" t="s">
        <v>956</v>
      </c>
      <c r="D2069" s="569">
        <v>734.23</v>
      </c>
      <c r="E2069" s="662"/>
    </row>
    <row r="2070" spans="2:5">
      <c r="B2070" s="470">
        <v>1241151100</v>
      </c>
      <c r="C2070" s="274" t="s">
        <v>956</v>
      </c>
      <c r="D2070" s="569">
        <v>734.23</v>
      </c>
      <c r="E2070" s="662"/>
    </row>
    <row r="2071" spans="2:5">
      <c r="B2071" s="470">
        <v>1241151100</v>
      </c>
      <c r="C2071" s="274" t="s">
        <v>956</v>
      </c>
      <c r="D2071" s="569">
        <v>734.23</v>
      </c>
      <c r="E2071" s="662"/>
    </row>
    <row r="2072" spans="2:5">
      <c r="B2072" s="470">
        <v>1241151100</v>
      </c>
      <c r="C2072" s="274" t="s">
        <v>956</v>
      </c>
      <c r="D2072" s="569">
        <v>734.23</v>
      </c>
      <c r="E2072" s="662"/>
    </row>
    <row r="2073" spans="2:5">
      <c r="B2073" s="470">
        <v>1241151100</v>
      </c>
      <c r="C2073" s="274" t="s">
        <v>956</v>
      </c>
      <c r="D2073" s="569">
        <v>734.23</v>
      </c>
      <c r="E2073" s="662"/>
    </row>
    <row r="2074" spans="2:5">
      <c r="B2074" s="470">
        <v>1241151100</v>
      </c>
      <c r="C2074" s="274" t="s">
        <v>956</v>
      </c>
      <c r="D2074" s="569">
        <v>734.23</v>
      </c>
      <c r="E2074" s="662"/>
    </row>
    <row r="2075" spans="2:5">
      <c r="B2075" s="470">
        <v>1241151100</v>
      </c>
      <c r="C2075" s="274" t="s">
        <v>956</v>
      </c>
      <c r="D2075" s="569">
        <v>734.23</v>
      </c>
      <c r="E2075" s="662"/>
    </row>
    <row r="2076" spans="2:5">
      <c r="B2076" s="470">
        <v>1241151100</v>
      </c>
      <c r="C2076" s="274" t="s">
        <v>956</v>
      </c>
      <c r="D2076" s="569">
        <v>734.23</v>
      </c>
      <c r="E2076" s="662"/>
    </row>
    <row r="2077" spans="2:5">
      <c r="B2077" s="470">
        <v>1241151100</v>
      </c>
      <c r="C2077" s="274" t="s">
        <v>956</v>
      </c>
      <c r="D2077" s="569">
        <v>734.23</v>
      </c>
      <c r="E2077" s="662"/>
    </row>
    <row r="2078" spans="2:5">
      <c r="B2078" s="470">
        <v>1241151100</v>
      </c>
      <c r="C2078" s="274" t="s">
        <v>956</v>
      </c>
      <c r="D2078" s="569">
        <v>734.23</v>
      </c>
      <c r="E2078" s="662"/>
    </row>
    <row r="2079" spans="2:5">
      <c r="B2079" s="470">
        <v>1241151100</v>
      </c>
      <c r="C2079" s="274" t="s">
        <v>956</v>
      </c>
      <c r="D2079" s="569">
        <v>734.23</v>
      </c>
      <c r="E2079" s="662"/>
    </row>
    <row r="2080" spans="2:5">
      <c r="B2080" s="470">
        <v>1241151100</v>
      </c>
      <c r="C2080" s="274" t="s">
        <v>956</v>
      </c>
      <c r="D2080" s="569">
        <v>734.23</v>
      </c>
      <c r="E2080" s="662"/>
    </row>
    <row r="2081" spans="2:5">
      <c r="B2081" s="470">
        <v>1241151100</v>
      </c>
      <c r="C2081" s="274" t="s">
        <v>956</v>
      </c>
      <c r="D2081" s="569">
        <v>734.23</v>
      </c>
      <c r="E2081" s="662"/>
    </row>
    <row r="2082" spans="2:5">
      <c r="B2082" s="470">
        <v>1241151100</v>
      </c>
      <c r="C2082" s="274" t="s">
        <v>956</v>
      </c>
      <c r="D2082" s="569">
        <v>734.23</v>
      </c>
      <c r="E2082" s="662"/>
    </row>
    <row r="2083" spans="2:5">
      <c r="B2083" s="470">
        <v>1241151100</v>
      </c>
      <c r="C2083" s="274" t="s">
        <v>956</v>
      </c>
      <c r="D2083" s="569">
        <v>734.23</v>
      </c>
      <c r="E2083" s="662"/>
    </row>
    <row r="2084" spans="2:5">
      <c r="B2084" s="470">
        <v>1241151100</v>
      </c>
      <c r="C2084" s="274" t="s">
        <v>956</v>
      </c>
      <c r="D2084" s="569">
        <v>734.23</v>
      </c>
      <c r="E2084" s="662"/>
    </row>
    <row r="2085" spans="2:5">
      <c r="B2085" s="470">
        <v>1241151100</v>
      </c>
      <c r="C2085" s="274" t="s">
        <v>956</v>
      </c>
      <c r="D2085" s="569">
        <v>734.23</v>
      </c>
      <c r="E2085" s="662"/>
    </row>
    <row r="2086" spans="2:5">
      <c r="B2086" s="470">
        <v>1241151100</v>
      </c>
      <c r="C2086" s="274" t="s">
        <v>956</v>
      </c>
      <c r="D2086" s="569">
        <v>734.23</v>
      </c>
      <c r="E2086" s="662"/>
    </row>
    <row r="2087" spans="2:5">
      <c r="B2087" s="470">
        <v>1241151100</v>
      </c>
      <c r="C2087" s="274" t="s">
        <v>956</v>
      </c>
      <c r="D2087" s="569">
        <v>734.23</v>
      </c>
      <c r="E2087" s="662"/>
    </row>
    <row r="2088" spans="2:5">
      <c r="B2088" s="470">
        <v>1241151100</v>
      </c>
      <c r="C2088" s="274" t="s">
        <v>956</v>
      </c>
      <c r="D2088" s="569">
        <v>734.23</v>
      </c>
      <c r="E2088" s="662"/>
    </row>
    <row r="2089" spans="2:5">
      <c r="B2089" s="470">
        <v>1241151100</v>
      </c>
      <c r="C2089" s="274" t="s">
        <v>956</v>
      </c>
      <c r="D2089" s="569">
        <v>734.23</v>
      </c>
      <c r="E2089" s="662"/>
    </row>
    <row r="2090" spans="2:5">
      <c r="B2090" s="470">
        <v>1241151100</v>
      </c>
      <c r="C2090" s="274" t="s">
        <v>956</v>
      </c>
      <c r="D2090" s="569">
        <v>734.23</v>
      </c>
      <c r="E2090" s="662"/>
    </row>
    <row r="2091" spans="2:5">
      <c r="B2091" s="470">
        <v>1241151100</v>
      </c>
      <c r="C2091" s="274" t="s">
        <v>956</v>
      </c>
      <c r="D2091" s="569">
        <v>734.23</v>
      </c>
      <c r="E2091" s="662"/>
    </row>
    <row r="2092" spans="2:5">
      <c r="B2092" s="470">
        <v>1241151100</v>
      </c>
      <c r="C2092" s="274" t="s">
        <v>956</v>
      </c>
      <c r="D2092" s="569">
        <v>734.23</v>
      </c>
      <c r="E2092" s="662"/>
    </row>
    <row r="2093" spans="2:5">
      <c r="B2093" s="470">
        <v>1241151100</v>
      </c>
      <c r="C2093" s="274" t="s">
        <v>956</v>
      </c>
      <c r="D2093" s="569">
        <v>734.23</v>
      </c>
      <c r="E2093" s="662"/>
    </row>
    <row r="2094" spans="2:5">
      <c r="B2094" s="470">
        <v>1241151100</v>
      </c>
      <c r="C2094" s="274" t="s">
        <v>956</v>
      </c>
      <c r="D2094" s="569">
        <v>734.23</v>
      </c>
      <c r="E2094" s="662"/>
    </row>
    <row r="2095" spans="2:5">
      <c r="B2095" s="470">
        <v>1241151100</v>
      </c>
      <c r="C2095" s="274" t="s">
        <v>956</v>
      </c>
      <c r="D2095" s="569">
        <v>734.23</v>
      </c>
      <c r="E2095" s="662"/>
    </row>
    <row r="2096" spans="2:5">
      <c r="B2096" s="470">
        <v>1241151100</v>
      </c>
      <c r="C2096" s="274" t="s">
        <v>956</v>
      </c>
      <c r="D2096" s="569">
        <v>734.23</v>
      </c>
      <c r="E2096" s="662"/>
    </row>
    <row r="2097" spans="2:5">
      <c r="B2097" s="470">
        <v>1241151100</v>
      </c>
      <c r="C2097" s="274" t="s">
        <v>956</v>
      </c>
      <c r="D2097" s="569">
        <v>734.23</v>
      </c>
      <c r="E2097" s="662"/>
    </row>
    <row r="2098" spans="2:5">
      <c r="B2098" s="470">
        <v>1241151100</v>
      </c>
      <c r="C2098" s="274" t="s">
        <v>956</v>
      </c>
      <c r="D2098" s="569">
        <v>734.23</v>
      </c>
      <c r="E2098" s="662"/>
    </row>
    <row r="2099" spans="2:5">
      <c r="B2099" s="470">
        <v>1241151100</v>
      </c>
      <c r="C2099" s="274" t="s">
        <v>956</v>
      </c>
      <c r="D2099" s="569">
        <v>734.23</v>
      </c>
      <c r="E2099" s="662"/>
    </row>
    <row r="2100" spans="2:5">
      <c r="B2100" s="470">
        <v>1241151100</v>
      </c>
      <c r="C2100" s="274" t="s">
        <v>956</v>
      </c>
      <c r="D2100" s="569">
        <v>734.23</v>
      </c>
      <c r="E2100" s="662"/>
    </row>
    <row r="2101" spans="2:5">
      <c r="B2101" s="470">
        <v>1241151100</v>
      </c>
      <c r="C2101" s="274" t="s">
        <v>956</v>
      </c>
      <c r="D2101" s="569">
        <v>734.23</v>
      </c>
      <c r="E2101" s="662"/>
    </row>
    <row r="2102" spans="2:5">
      <c r="B2102" s="470">
        <v>1241151100</v>
      </c>
      <c r="C2102" s="274" t="s">
        <v>956</v>
      </c>
      <c r="D2102" s="569">
        <v>734.23</v>
      </c>
      <c r="E2102" s="662"/>
    </row>
    <row r="2103" spans="2:5">
      <c r="B2103" s="470">
        <v>1241151100</v>
      </c>
      <c r="C2103" s="274" t="s">
        <v>956</v>
      </c>
      <c r="D2103" s="569">
        <v>734.23</v>
      </c>
      <c r="E2103" s="662"/>
    </row>
    <row r="2104" spans="2:5">
      <c r="B2104" s="470">
        <v>1241151100</v>
      </c>
      <c r="C2104" s="274" t="s">
        <v>956</v>
      </c>
      <c r="D2104" s="569">
        <v>734.23</v>
      </c>
      <c r="E2104" s="662"/>
    </row>
    <row r="2105" spans="2:5">
      <c r="B2105" s="470">
        <v>1241151100</v>
      </c>
      <c r="C2105" s="274" t="s">
        <v>956</v>
      </c>
      <c r="D2105" s="569">
        <v>734.23</v>
      </c>
      <c r="E2105" s="662"/>
    </row>
    <row r="2106" spans="2:5">
      <c r="B2106" s="470">
        <v>1241151100</v>
      </c>
      <c r="C2106" s="274" t="s">
        <v>956</v>
      </c>
      <c r="D2106" s="569">
        <v>734.24</v>
      </c>
      <c r="E2106" s="662"/>
    </row>
    <row r="2107" spans="2:5">
      <c r="B2107" s="470">
        <v>1241151100</v>
      </c>
      <c r="C2107" s="274" t="s">
        <v>956</v>
      </c>
      <c r="D2107" s="569">
        <v>734.24</v>
      </c>
      <c r="E2107" s="662"/>
    </row>
    <row r="2108" spans="2:5">
      <c r="B2108" s="470">
        <v>1241151100</v>
      </c>
      <c r="C2108" s="274" t="s">
        <v>956</v>
      </c>
      <c r="D2108" s="569">
        <v>734.24</v>
      </c>
      <c r="E2108" s="662"/>
    </row>
    <row r="2109" spans="2:5">
      <c r="B2109" s="470">
        <v>1241151100</v>
      </c>
      <c r="C2109" s="274" t="s">
        <v>956</v>
      </c>
      <c r="D2109" s="569">
        <v>734.24</v>
      </c>
      <c r="E2109" s="662"/>
    </row>
    <row r="2110" spans="2:5">
      <c r="B2110" s="470">
        <v>1241151100</v>
      </c>
      <c r="C2110" s="274" t="s">
        <v>956</v>
      </c>
      <c r="D2110" s="569">
        <v>734.24</v>
      </c>
      <c r="E2110" s="662"/>
    </row>
    <row r="2111" spans="2:5">
      <c r="B2111" s="470">
        <v>1241151100</v>
      </c>
      <c r="C2111" s="274" t="s">
        <v>956</v>
      </c>
      <c r="D2111" s="569">
        <v>734.24</v>
      </c>
      <c r="E2111" s="662"/>
    </row>
    <row r="2112" spans="2:5">
      <c r="B2112" s="470">
        <v>1241151100</v>
      </c>
      <c r="C2112" s="274" t="s">
        <v>956</v>
      </c>
      <c r="D2112" s="569">
        <v>734.24</v>
      </c>
      <c r="E2112" s="662"/>
    </row>
    <row r="2113" spans="2:5">
      <c r="B2113" s="470">
        <v>1241151100</v>
      </c>
      <c r="C2113" s="274" t="s">
        <v>956</v>
      </c>
      <c r="D2113" s="569">
        <v>734.24</v>
      </c>
      <c r="E2113" s="662"/>
    </row>
    <row r="2114" spans="2:5">
      <c r="B2114" s="470">
        <v>1241151100</v>
      </c>
      <c r="C2114" s="274" t="s">
        <v>956</v>
      </c>
      <c r="D2114" s="569">
        <v>734.24</v>
      </c>
      <c r="E2114" s="662"/>
    </row>
    <row r="2115" spans="2:5">
      <c r="B2115" s="470">
        <v>1241151100</v>
      </c>
      <c r="C2115" s="274" t="s">
        <v>956</v>
      </c>
      <c r="D2115" s="569">
        <v>734.24</v>
      </c>
      <c r="E2115" s="662"/>
    </row>
    <row r="2116" spans="2:5">
      <c r="B2116" s="470">
        <v>1241151100</v>
      </c>
      <c r="C2116" s="274" t="s">
        <v>956</v>
      </c>
      <c r="D2116" s="569">
        <v>734.24</v>
      </c>
      <c r="E2116" s="662"/>
    </row>
    <row r="2117" spans="2:5">
      <c r="B2117" s="470">
        <v>1241151100</v>
      </c>
      <c r="C2117" s="274" t="s">
        <v>956</v>
      </c>
      <c r="D2117" s="569">
        <v>734.24</v>
      </c>
      <c r="E2117" s="662"/>
    </row>
    <row r="2118" spans="2:5">
      <c r="B2118" s="470">
        <v>1241151100</v>
      </c>
      <c r="C2118" s="274" t="s">
        <v>956</v>
      </c>
      <c r="D2118" s="569">
        <v>734.24</v>
      </c>
      <c r="E2118" s="662"/>
    </row>
    <row r="2119" spans="2:5">
      <c r="B2119" s="470">
        <v>1241151100</v>
      </c>
      <c r="C2119" s="274" t="s">
        <v>956</v>
      </c>
      <c r="D2119" s="569">
        <v>734.24</v>
      </c>
      <c r="E2119" s="662"/>
    </row>
    <row r="2120" spans="2:5">
      <c r="B2120" s="470">
        <v>1241151100</v>
      </c>
      <c r="C2120" s="274" t="s">
        <v>956</v>
      </c>
      <c r="D2120" s="569">
        <v>734.24</v>
      </c>
      <c r="E2120" s="662"/>
    </row>
    <row r="2121" spans="2:5">
      <c r="B2121" s="470">
        <v>1241151100</v>
      </c>
      <c r="C2121" s="274" t="s">
        <v>956</v>
      </c>
      <c r="D2121" s="569">
        <v>734.24</v>
      </c>
      <c r="E2121" s="662"/>
    </row>
    <row r="2122" spans="2:5">
      <c r="B2122" s="470">
        <v>1241151100</v>
      </c>
      <c r="C2122" s="274" t="s">
        <v>956</v>
      </c>
      <c r="D2122" s="569">
        <v>734.24</v>
      </c>
      <c r="E2122" s="662"/>
    </row>
    <row r="2123" spans="2:5">
      <c r="B2123" s="470">
        <v>1241151100</v>
      </c>
      <c r="C2123" s="274" t="s">
        <v>956</v>
      </c>
      <c r="D2123" s="569">
        <v>734.24</v>
      </c>
      <c r="E2123" s="662"/>
    </row>
    <row r="2124" spans="2:5">
      <c r="B2124" s="470">
        <v>1241151100</v>
      </c>
      <c r="C2124" s="274" t="s">
        <v>956</v>
      </c>
      <c r="D2124" s="569">
        <v>734.24</v>
      </c>
      <c r="E2124" s="662"/>
    </row>
    <row r="2125" spans="2:5">
      <c r="B2125" s="470">
        <v>1241151100</v>
      </c>
      <c r="C2125" s="274" t="s">
        <v>956</v>
      </c>
      <c r="D2125" s="569">
        <v>734.24</v>
      </c>
      <c r="E2125" s="662"/>
    </row>
    <row r="2126" spans="2:5">
      <c r="B2126" s="470">
        <v>1241151100</v>
      </c>
      <c r="C2126" s="274" t="s">
        <v>956</v>
      </c>
      <c r="D2126" s="569">
        <v>734.24</v>
      </c>
      <c r="E2126" s="662"/>
    </row>
    <row r="2127" spans="2:5">
      <c r="B2127" s="470">
        <v>1241151100</v>
      </c>
      <c r="C2127" s="274" t="s">
        <v>956</v>
      </c>
      <c r="D2127" s="569">
        <v>734.24</v>
      </c>
      <c r="E2127" s="662"/>
    </row>
    <row r="2128" spans="2:5">
      <c r="B2128" s="470">
        <v>1241151100</v>
      </c>
      <c r="C2128" s="274" t="s">
        <v>956</v>
      </c>
      <c r="D2128" s="569">
        <v>734.24</v>
      </c>
      <c r="E2128" s="662"/>
    </row>
    <row r="2129" spans="2:5">
      <c r="B2129" s="470">
        <v>1241151100</v>
      </c>
      <c r="C2129" s="274" t="s">
        <v>956</v>
      </c>
      <c r="D2129" s="569">
        <v>734.24</v>
      </c>
      <c r="E2129" s="662"/>
    </row>
    <row r="2130" spans="2:5">
      <c r="B2130" s="470">
        <v>1241151100</v>
      </c>
      <c r="C2130" s="274" t="s">
        <v>956</v>
      </c>
      <c r="D2130" s="569">
        <v>734.24</v>
      </c>
      <c r="E2130" s="662"/>
    </row>
    <row r="2131" spans="2:5">
      <c r="B2131" s="470">
        <v>1241151100</v>
      </c>
      <c r="C2131" s="274" t="s">
        <v>956</v>
      </c>
      <c r="D2131" s="569">
        <v>734.24</v>
      </c>
      <c r="E2131" s="662"/>
    </row>
    <row r="2132" spans="2:5">
      <c r="B2132" s="470">
        <v>1241151100</v>
      </c>
      <c r="C2132" s="274" t="s">
        <v>956</v>
      </c>
      <c r="D2132" s="569">
        <v>734.24</v>
      </c>
      <c r="E2132" s="662"/>
    </row>
    <row r="2133" spans="2:5">
      <c r="B2133" s="470">
        <v>1241151100</v>
      </c>
      <c r="C2133" s="274" t="s">
        <v>956</v>
      </c>
      <c r="D2133" s="569">
        <v>734.24</v>
      </c>
      <c r="E2133" s="662"/>
    </row>
    <row r="2134" spans="2:5">
      <c r="B2134" s="470">
        <v>1241151100</v>
      </c>
      <c r="C2134" s="274" t="s">
        <v>956</v>
      </c>
      <c r="D2134" s="569">
        <v>734.24</v>
      </c>
      <c r="E2134" s="662"/>
    </row>
    <row r="2135" spans="2:5">
      <c r="B2135" s="470">
        <v>1241151100</v>
      </c>
      <c r="C2135" s="274" t="s">
        <v>956</v>
      </c>
      <c r="D2135" s="569">
        <v>734.24</v>
      </c>
      <c r="E2135" s="662"/>
    </row>
    <row r="2136" spans="2:5">
      <c r="B2136" s="470">
        <v>1241151100</v>
      </c>
      <c r="C2136" s="274" t="s">
        <v>956</v>
      </c>
      <c r="D2136" s="569">
        <v>734.24</v>
      </c>
      <c r="E2136" s="662"/>
    </row>
    <row r="2137" spans="2:5">
      <c r="B2137" s="470">
        <v>1241151100</v>
      </c>
      <c r="C2137" s="274" t="s">
        <v>956</v>
      </c>
      <c r="D2137" s="569">
        <v>734.24</v>
      </c>
      <c r="E2137" s="662"/>
    </row>
    <row r="2138" spans="2:5">
      <c r="B2138" s="470">
        <v>1241151100</v>
      </c>
      <c r="C2138" s="274" t="s">
        <v>956</v>
      </c>
      <c r="D2138" s="569">
        <v>734.24</v>
      </c>
      <c r="E2138" s="662"/>
    </row>
    <row r="2139" spans="2:5">
      <c r="B2139" s="470">
        <v>1241151100</v>
      </c>
      <c r="C2139" s="274" t="s">
        <v>956</v>
      </c>
      <c r="D2139" s="569">
        <v>734.24</v>
      </c>
      <c r="E2139" s="662"/>
    </row>
    <row r="2140" spans="2:5">
      <c r="B2140" s="470">
        <v>1241151100</v>
      </c>
      <c r="C2140" s="274" t="s">
        <v>956</v>
      </c>
      <c r="D2140" s="569">
        <v>734.24</v>
      </c>
      <c r="E2140" s="662"/>
    </row>
    <row r="2141" spans="2:5">
      <c r="B2141" s="470">
        <v>1241151100</v>
      </c>
      <c r="C2141" s="274" t="s">
        <v>956</v>
      </c>
      <c r="D2141" s="569">
        <v>734.24</v>
      </c>
      <c r="E2141" s="662"/>
    </row>
    <row r="2142" spans="2:5">
      <c r="B2142" s="470">
        <v>1241151100</v>
      </c>
      <c r="C2142" s="274" t="s">
        <v>956</v>
      </c>
      <c r="D2142" s="569">
        <v>734.24</v>
      </c>
      <c r="E2142" s="662"/>
    </row>
    <row r="2143" spans="2:5">
      <c r="B2143" s="470">
        <v>1241151100</v>
      </c>
      <c r="C2143" s="274" t="s">
        <v>956</v>
      </c>
      <c r="D2143" s="569">
        <v>734.24</v>
      </c>
      <c r="E2143" s="662"/>
    </row>
    <row r="2144" spans="2:5">
      <c r="B2144" s="470">
        <v>1241151100</v>
      </c>
      <c r="C2144" s="274" t="s">
        <v>956</v>
      </c>
      <c r="D2144" s="569">
        <v>734.24</v>
      </c>
      <c r="E2144" s="662"/>
    </row>
    <row r="2145" spans="2:5">
      <c r="B2145" s="470">
        <v>1241151100</v>
      </c>
      <c r="C2145" s="274" t="s">
        <v>956</v>
      </c>
      <c r="D2145" s="569">
        <v>734.24</v>
      </c>
      <c r="E2145" s="662"/>
    </row>
    <row r="2146" spans="2:5">
      <c r="B2146" s="470">
        <v>1241151100</v>
      </c>
      <c r="C2146" s="274" t="s">
        <v>956</v>
      </c>
      <c r="D2146" s="569">
        <v>734.24</v>
      </c>
      <c r="E2146" s="662"/>
    </row>
    <row r="2147" spans="2:5">
      <c r="B2147" s="470">
        <v>1241151100</v>
      </c>
      <c r="C2147" s="274" t="s">
        <v>956</v>
      </c>
      <c r="D2147" s="569">
        <v>734.24</v>
      </c>
      <c r="E2147" s="662"/>
    </row>
    <row r="2148" spans="2:5">
      <c r="B2148" s="470">
        <v>1241151100</v>
      </c>
      <c r="C2148" s="274" t="s">
        <v>956</v>
      </c>
      <c r="D2148" s="569">
        <v>734.24</v>
      </c>
      <c r="E2148" s="662"/>
    </row>
    <row r="2149" spans="2:5">
      <c r="B2149" s="470">
        <v>1241151100</v>
      </c>
      <c r="C2149" s="274" t="s">
        <v>956</v>
      </c>
      <c r="D2149" s="569">
        <v>734.24</v>
      </c>
      <c r="E2149" s="662"/>
    </row>
    <row r="2150" spans="2:5">
      <c r="B2150" s="470">
        <v>1241151100</v>
      </c>
      <c r="C2150" s="274" t="s">
        <v>956</v>
      </c>
      <c r="D2150" s="569">
        <v>734.24</v>
      </c>
      <c r="E2150" s="662"/>
    </row>
    <row r="2151" spans="2:5">
      <c r="B2151" s="470">
        <v>1241151100</v>
      </c>
      <c r="C2151" s="274" t="s">
        <v>956</v>
      </c>
      <c r="D2151" s="569">
        <v>734.24</v>
      </c>
      <c r="E2151" s="662"/>
    </row>
    <row r="2152" spans="2:5">
      <c r="B2152" s="470">
        <v>1241151100</v>
      </c>
      <c r="C2152" s="274" t="s">
        <v>956</v>
      </c>
      <c r="D2152" s="569">
        <v>734.24</v>
      </c>
      <c r="E2152" s="662"/>
    </row>
    <row r="2153" spans="2:5">
      <c r="B2153" s="470">
        <v>1241151100</v>
      </c>
      <c r="C2153" s="274" t="s">
        <v>956</v>
      </c>
      <c r="D2153" s="569">
        <v>734.24</v>
      </c>
      <c r="E2153" s="662"/>
    </row>
    <row r="2154" spans="2:5">
      <c r="B2154" s="470">
        <v>1241151100</v>
      </c>
      <c r="C2154" s="274" t="s">
        <v>956</v>
      </c>
      <c r="D2154" s="569">
        <v>734.24</v>
      </c>
      <c r="E2154" s="662"/>
    </row>
    <row r="2155" spans="2:5">
      <c r="B2155" s="470">
        <v>1241151100</v>
      </c>
      <c r="C2155" s="274" t="s">
        <v>956</v>
      </c>
      <c r="D2155" s="569">
        <v>734.24</v>
      </c>
      <c r="E2155" s="662"/>
    </row>
    <row r="2156" spans="2:5">
      <c r="B2156" s="470">
        <v>1241151100</v>
      </c>
      <c r="C2156" s="274" t="s">
        <v>956</v>
      </c>
      <c r="D2156" s="569">
        <v>734.24</v>
      </c>
      <c r="E2156" s="662"/>
    </row>
    <row r="2157" spans="2:5">
      <c r="B2157" s="470">
        <v>1241151100</v>
      </c>
      <c r="C2157" s="274" t="s">
        <v>956</v>
      </c>
      <c r="D2157" s="569">
        <v>734.24</v>
      </c>
      <c r="E2157" s="662"/>
    </row>
    <row r="2158" spans="2:5">
      <c r="B2158" s="470">
        <v>1241151100</v>
      </c>
      <c r="C2158" s="274" t="s">
        <v>956</v>
      </c>
      <c r="D2158" s="569">
        <v>734.24</v>
      </c>
      <c r="E2158" s="662"/>
    </row>
    <row r="2159" spans="2:5">
      <c r="B2159" s="470">
        <v>1241151100</v>
      </c>
      <c r="C2159" s="274" t="s">
        <v>956</v>
      </c>
      <c r="D2159" s="569">
        <v>734.24</v>
      </c>
      <c r="E2159" s="662"/>
    </row>
    <row r="2160" spans="2:5">
      <c r="B2160" s="470">
        <v>1241151100</v>
      </c>
      <c r="C2160" s="274" t="s">
        <v>956</v>
      </c>
      <c r="D2160" s="569">
        <v>734.24</v>
      </c>
      <c r="E2160" s="662"/>
    </row>
    <row r="2161" spans="2:5">
      <c r="B2161" s="470">
        <v>1241151100</v>
      </c>
      <c r="C2161" s="274" t="s">
        <v>956</v>
      </c>
      <c r="D2161" s="569">
        <v>734.24</v>
      </c>
      <c r="E2161" s="662"/>
    </row>
    <row r="2162" spans="2:5">
      <c r="B2162" s="470">
        <v>1241151100</v>
      </c>
      <c r="C2162" s="274" t="s">
        <v>956</v>
      </c>
      <c r="D2162" s="569">
        <v>734.24</v>
      </c>
      <c r="E2162" s="662"/>
    </row>
    <row r="2163" spans="2:5">
      <c r="B2163" s="470">
        <v>1241151100</v>
      </c>
      <c r="C2163" s="274" t="s">
        <v>956</v>
      </c>
      <c r="D2163" s="569">
        <v>734.24</v>
      </c>
      <c r="E2163" s="662"/>
    </row>
    <row r="2164" spans="2:5">
      <c r="B2164" s="470">
        <v>1241151100</v>
      </c>
      <c r="C2164" s="274" t="s">
        <v>956</v>
      </c>
      <c r="D2164" s="569">
        <v>734.24</v>
      </c>
      <c r="E2164" s="662"/>
    </row>
    <row r="2165" spans="2:5">
      <c r="B2165" s="470">
        <v>1241151100</v>
      </c>
      <c r="C2165" s="274" t="s">
        <v>956</v>
      </c>
      <c r="D2165" s="569">
        <v>734.24</v>
      </c>
      <c r="E2165" s="662"/>
    </row>
    <row r="2166" spans="2:5">
      <c r="B2166" s="470">
        <v>1241151100</v>
      </c>
      <c r="C2166" s="274" t="s">
        <v>956</v>
      </c>
      <c r="D2166" s="569">
        <v>734.24</v>
      </c>
      <c r="E2166" s="662"/>
    </row>
    <row r="2167" spans="2:5">
      <c r="B2167" s="470">
        <v>1241151100</v>
      </c>
      <c r="C2167" s="274" t="s">
        <v>956</v>
      </c>
      <c r="D2167" s="569">
        <v>734.24</v>
      </c>
      <c r="E2167" s="662"/>
    </row>
    <row r="2168" spans="2:5">
      <c r="B2168" s="470">
        <v>1241151100</v>
      </c>
      <c r="C2168" s="274" t="s">
        <v>956</v>
      </c>
      <c r="D2168" s="569">
        <v>734.24</v>
      </c>
      <c r="E2168" s="662"/>
    </row>
    <row r="2169" spans="2:5">
      <c r="B2169" s="470">
        <v>1241151100</v>
      </c>
      <c r="C2169" s="274" t="s">
        <v>956</v>
      </c>
      <c r="D2169" s="569">
        <v>734.24</v>
      </c>
      <c r="E2169" s="662"/>
    </row>
    <row r="2170" spans="2:5">
      <c r="B2170" s="470">
        <v>1241151100</v>
      </c>
      <c r="C2170" s="274" t="s">
        <v>956</v>
      </c>
      <c r="D2170" s="569">
        <v>734.24</v>
      </c>
      <c r="E2170" s="662"/>
    </row>
    <row r="2171" spans="2:5">
      <c r="B2171" s="470">
        <v>1241151100</v>
      </c>
      <c r="C2171" s="274" t="s">
        <v>956</v>
      </c>
      <c r="D2171" s="569">
        <v>734.24</v>
      </c>
      <c r="E2171" s="662"/>
    </row>
    <row r="2172" spans="2:5">
      <c r="B2172" s="470">
        <v>1241151100</v>
      </c>
      <c r="C2172" s="274" t="s">
        <v>956</v>
      </c>
      <c r="D2172" s="569">
        <v>734.24</v>
      </c>
      <c r="E2172" s="662"/>
    </row>
    <row r="2173" spans="2:5">
      <c r="B2173" s="470">
        <v>1241151100</v>
      </c>
      <c r="C2173" s="274" t="s">
        <v>956</v>
      </c>
      <c r="D2173" s="569">
        <v>734.24</v>
      </c>
      <c r="E2173" s="662"/>
    </row>
    <row r="2174" spans="2:5">
      <c r="B2174" s="470">
        <v>1241151100</v>
      </c>
      <c r="C2174" s="274" t="s">
        <v>956</v>
      </c>
      <c r="D2174" s="569">
        <v>734.24</v>
      </c>
      <c r="E2174" s="662"/>
    </row>
    <row r="2175" spans="2:5">
      <c r="B2175" s="470">
        <v>1241151100</v>
      </c>
      <c r="C2175" s="274" t="s">
        <v>956</v>
      </c>
      <c r="D2175" s="569">
        <v>734.24</v>
      </c>
      <c r="E2175" s="662"/>
    </row>
    <row r="2176" spans="2:5">
      <c r="B2176" s="470">
        <v>1241151100</v>
      </c>
      <c r="C2176" s="274" t="s">
        <v>956</v>
      </c>
      <c r="D2176" s="569">
        <v>734.24</v>
      </c>
      <c r="E2176" s="662"/>
    </row>
    <row r="2177" spans="2:5">
      <c r="B2177" s="470">
        <v>1241151100</v>
      </c>
      <c r="C2177" s="274" t="s">
        <v>956</v>
      </c>
      <c r="D2177" s="569">
        <v>734.24</v>
      </c>
      <c r="E2177" s="662"/>
    </row>
    <row r="2178" spans="2:5">
      <c r="B2178" s="470">
        <v>1241151100</v>
      </c>
      <c r="C2178" s="274" t="s">
        <v>956</v>
      </c>
      <c r="D2178" s="569">
        <v>734.24</v>
      </c>
      <c r="E2178" s="662"/>
    </row>
    <row r="2179" spans="2:5">
      <c r="B2179" s="470">
        <v>1241151100</v>
      </c>
      <c r="C2179" s="274" t="s">
        <v>956</v>
      </c>
      <c r="D2179" s="569">
        <v>734.24</v>
      </c>
      <c r="E2179" s="662"/>
    </row>
    <row r="2180" spans="2:5">
      <c r="B2180" s="470">
        <v>1241151100</v>
      </c>
      <c r="C2180" s="274" t="s">
        <v>956</v>
      </c>
      <c r="D2180" s="569">
        <v>734.24</v>
      </c>
      <c r="E2180" s="662"/>
    </row>
    <row r="2181" spans="2:5">
      <c r="B2181" s="470">
        <v>1241151100</v>
      </c>
      <c r="C2181" s="274" t="s">
        <v>956</v>
      </c>
      <c r="D2181" s="569">
        <v>734.24</v>
      </c>
      <c r="E2181" s="662"/>
    </row>
    <row r="2182" spans="2:5">
      <c r="B2182" s="470">
        <v>1241151100</v>
      </c>
      <c r="C2182" s="274" t="s">
        <v>956</v>
      </c>
      <c r="D2182" s="569">
        <v>734.24</v>
      </c>
      <c r="E2182" s="662"/>
    </row>
    <row r="2183" spans="2:5">
      <c r="B2183" s="470">
        <v>1241151100</v>
      </c>
      <c r="C2183" s="274" t="s">
        <v>956</v>
      </c>
      <c r="D2183" s="569">
        <v>734.24</v>
      </c>
      <c r="E2183" s="662"/>
    </row>
    <row r="2184" spans="2:5">
      <c r="B2184" s="470">
        <v>1241151100</v>
      </c>
      <c r="C2184" s="274" t="s">
        <v>956</v>
      </c>
      <c r="D2184" s="569">
        <v>734.24</v>
      </c>
      <c r="E2184" s="662"/>
    </row>
    <row r="2185" spans="2:5">
      <c r="B2185" s="470">
        <v>1241151100</v>
      </c>
      <c r="C2185" s="274" t="s">
        <v>956</v>
      </c>
      <c r="D2185" s="569">
        <v>734.24</v>
      </c>
      <c r="E2185" s="662"/>
    </row>
    <row r="2186" spans="2:5">
      <c r="B2186" s="470">
        <v>1241151100</v>
      </c>
      <c r="C2186" s="274" t="s">
        <v>956</v>
      </c>
      <c r="D2186" s="569">
        <v>734.24</v>
      </c>
      <c r="E2186" s="662"/>
    </row>
    <row r="2187" spans="2:5">
      <c r="B2187" s="470">
        <v>1241151100</v>
      </c>
      <c r="C2187" s="274" t="s">
        <v>956</v>
      </c>
      <c r="D2187" s="569">
        <v>734.24</v>
      </c>
      <c r="E2187" s="662"/>
    </row>
    <row r="2188" spans="2:5">
      <c r="B2188" s="470">
        <v>1241151100</v>
      </c>
      <c r="C2188" s="274" t="s">
        <v>956</v>
      </c>
      <c r="D2188" s="569">
        <v>734.24</v>
      </c>
      <c r="E2188" s="662"/>
    </row>
    <row r="2189" spans="2:5">
      <c r="B2189" s="470">
        <v>1241151100</v>
      </c>
      <c r="C2189" s="274" t="s">
        <v>956</v>
      </c>
      <c r="D2189" s="569">
        <v>734.24</v>
      </c>
      <c r="E2189" s="662"/>
    </row>
    <row r="2190" spans="2:5">
      <c r="B2190" s="470">
        <v>1241151100</v>
      </c>
      <c r="C2190" s="274" t="s">
        <v>956</v>
      </c>
      <c r="D2190" s="569">
        <v>734.24</v>
      </c>
      <c r="E2190" s="662"/>
    </row>
    <row r="2191" spans="2:5">
      <c r="B2191" s="470">
        <v>1241151100</v>
      </c>
      <c r="C2191" s="274" t="s">
        <v>956</v>
      </c>
      <c r="D2191" s="569">
        <v>734.24</v>
      </c>
      <c r="E2191" s="662"/>
    </row>
    <row r="2192" spans="2:5">
      <c r="B2192" s="470">
        <v>1241151100</v>
      </c>
      <c r="C2192" s="274" t="s">
        <v>956</v>
      </c>
      <c r="D2192" s="569">
        <v>734.24</v>
      </c>
      <c r="E2192" s="662"/>
    </row>
    <row r="2193" spans="2:5">
      <c r="B2193" s="470">
        <v>1241151100</v>
      </c>
      <c r="C2193" s="274" t="s">
        <v>956</v>
      </c>
      <c r="D2193" s="569">
        <v>734.24</v>
      </c>
      <c r="E2193" s="662"/>
    </row>
    <row r="2194" spans="2:5">
      <c r="B2194" s="470">
        <v>1241151100</v>
      </c>
      <c r="C2194" s="274" t="s">
        <v>956</v>
      </c>
      <c r="D2194" s="569">
        <v>734.24</v>
      </c>
      <c r="E2194" s="662"/>
    </row>
    <row r="2195" spans="2:5">
      <c r="B2195" s="470">
        <v>1241151100</v>
      </c>
      <c r="C2195" s="274" t="s">
        <v>956</v>
      </c>
      <c r="D2195" s="569">
        <v>734.24</v>
      </c>
      <c r="E2195" s="662"/>
    </row>
    <row r="2196" spans="2:5">
      <c r="B2196" s="470">
        <v>1241151100</v>
      </c>
      <c r="C2196" s="274" t="s">
        <v>956</v>
      </c>
      <c r="D2196" s="569">
        <v>734.24</v>
      </c>
      <c r="E2196" s="662"/>
    </row>
    <row r="2197" spans="2:5">
      <c r="B2197" s="470">
        <v>1241151100</v>
      </c>
      <c r="C2197" s="274" t="s">
        <v>956</v>
      </c>
      <c r="D2197" s="569">
        <v>734.24</v>
      </c>
      <c r="E2197" s="662"/>
    </row>
    <row r="2198" spans="2:5">
      <c r="B2198" s="470">
        <v>1241151100</v>
      </c>
      <c r="C2198" s="274" t="s">
        <v>956</v>
      </c>
      <c r="D2198" s="569">
        <v>734.24</v>
      </c>
      <c r="E2198" s="662"/>
    </row>
    <row r="2199" spans="2:5">
      <c r="B2199" s="470">
        <v>1241151100</v>
      </c>
      <c r="C2199" s="274" t="s">
        <v>956</v>
      </c>
      <c r="D2199" s="569">
        <v>734.24</v>
      </c>
      <c r="E2199" s="662"/>
    </row>
    <row r="2200" spans="2:5">
      <c r="B2200" s="470">
        <v>1241151100</v>
      </c>
      <c r="C2200" s="274" t="s">
        <v>956</v>
      </c>
      <c r="D2200" s="569">
        <v>734.24</v>
      </c>
      <c r="E2200" s="662"/>
    </row>
    <row r="2201" spans="2:5">
      <c r="B2201" s="470">
        <v>1241151100</v>
      </c>
      <c r="C2201" s="274" t="s">
        <v>956</v>
      </c>
      <c r="D2201" s="569">
        <v>734.24</v>
      </c>
      <c r="E2201" s="662"/>
    </row>
    <row r="2202" spans="2:5">
      <c r="B2202" s="470">
        <v>1241151100</v>
      </c>
      <c r="C2202" s="274" t="s">
        <v>956</v>
      </c>
      <c r="D2202" s="569">
        <v>734.24</v>
      </c>
      <c r="E2202" s="662"/>
    </row>
    <row r="2203" spans="2:5">
      <c r="B2203" s="470">
        <v>1241151100</v>
      </c>
      <c r="C2203" s="274" t="s">
        <v>956</v>
      </c>
      <c r="D2203" s="569">
        <v>734.24</v>
      </c>
      <c r="E2203" s="662"/>
    </row>
    <row r="2204" spans="2:5">
      <c r="B2204" s="470">
        <v>1241151100</v>
      </c>
      <c r="C2204" s="274" t="s">
        <v>956</v>
      </c>
      <c r="D2204" s="569">
        <v>734.24</v>
      </c>
      <c r="E2204" s="662"/>
    </row>
    <row r="2205" spans="2:5">
      <c r="B2205" s="470">
        <v>1241151100</v>
      </c>
      <c r="C2205" s="274" t="s">
        <v>956</v>
      </c>
      <c r="D2205" s="569">
        <v>734.24</v>
      </c>
      <c r="E2205" s="662"/>
    </row>
    <row r="2206" spans="2:5">
      <c r="B2206" s="470">
        <v>1241151100</v>
      </c>
      <c r="C2206" s="274" t="s">
        <v>956</v>
      </c>
      <c r="D2206" s="569">
        <v>734.24</v>
      </c>
      <c r="E2206" s="662"/>
    </row>
    <row r="2207" spans="2:5">
      <c r="B2207" s="470">
        <v>1241151100</v>
      </c>
      <c r="C2207" s="274" t="s">
        <v>956</v>
      </c>
      <c r="D2207" s="569">
        <v>734.24</v>
      </c>
      <c r="E2207" s="662"/>
    </row>
    <row r="2208" spans="2:5">
      <c r="B2208" s="470">
        <v>1241151100</v>
      </c>
      <c r="C2208" s="274" t="s">
        <v>956</v>
      </c>
      <c r="D2208" s="569">
        <v>734.24</v>
      </c>
      <c r="E2208" s="662"/>
    </row>
    <row r="2209" spans="2:5">
      <c r="B2209" s="470">
        <v>1241151100</v>
      </c>
      <c r="C2209" s="274" t="s">
        <v>956</v>
      </c>
      <c r="D2209" s="569">
        <v>734.24</v>
      </c>
      <c r="E2209" s="662"/>
    </row>
    <row r="2210" spans="2:5">
      <c r="B2210" s="470">
        <v>1241151100</v>
      </c>
      <c r="C2210" s="274" t="s">
        <v>956</v>
      </c>
      <c r="D2210" s="569">
        <v>734.24</v>
      </c>
      <c r="E2210" s="662"/>
    </row>
    <row r="2211" spans="2:5">
      <c r="B2211" s="470">
        <v>1241151100</v>
      </c>
      <c r="C2211" s="274" t="s">
        <v>956</v>
      </c>
      <c r="D2211" s="569">
        <v>734.24</v>
      </c>
      <c r="E2211" s="662"/>
    </row>
    <row r="2212" spans="2:5">
      <c r="B2212" s="470">
        <v>1241151100</v>
      </c>
      <c r="C2212" s="274" t="s">
        <v>956</v>
      </c>
      <c r="D2212" s="569">
        <v>734.24</v>
      </c>
      <c r="E2212" s="662"/>
    </row>
    <row r="2213" spans="2:5">
      <c r="B2213" s="470">
        <v>1241151100</v>
      </c>
      <c r="C2213" s="274" t="s">
        <v>956</v>
      </c>
      <c r="D2213" s="569">
        <v>734.24</v>
      </c>
      <c r="E2213" s="662"/>
    </row>
    <row r="2214" spans="2:5">
      <c r="B2214" s="470">
        <v>1241151100</v>
      </c>
      <c r="C2214" s="274" t="s">
        <v>956</v>
      </c>
      <c r="D2214" s="569">
        <v>734.24</v>
      </c>
      <c r="E2214" s="662"/>
    </row>
    <row r="2215" spans="2:5">
      <c r="B2215" s="470">
        <v>1241151100</v>
      </c>
      <c r="C2215" s="274" t="s">
        <v>956</v>
      </c>
      <c r="D2215" s="569">
        <v>734.24</v>
      </c>
      <c r="E2215" s="662"/>
    </row>
    <row r="2216" spans="2:5">
      <c r="B2216" s="470">
        <v>1241151100</v>
      </c>
      <c r="C2216" s="274" t="s">
        <v>956</v>
      </c>
      <c r="D2216" s="569">
        <v>734.24</v>
      </c>
      <c r="E2216" s="662"/>
    </row>
    <row r="2217" spans="2:5">
      <c r="B2217" s="470">
        <v>1241151100</v>
      </c>
      <c r="C2217" s="274" t="s">
        <v>956</v>
      </c>
      <c r="D2217" s="569">
        <v>734.24</v>
      </c>
      <c r="E2217" s="662"/>
    </row>
    <row r="2218" spans="2:5">
      <c r="B2218" s="470">
        <v>1241151100</v>
      </c>
      <c r="C2218" s="274" t="s">
        <v>956</v>
      </c>
      <c r="D2218" s="569">
        <v>734.24</v>
      </c>
      <c r="E2218" s="662"/>
    </row>
    <row r="2219" spans="2:5">
      <c r="B2219" s="470">
        <v>1241151100</v>
      </c>
      <c r="C2219" s="274" t="s">
        <v>956</v>
      </c>
      <c r="D2219" s="569">
        <v>734.24</v>
      </c>
      <c r="E2219" s="662"/>
    </row>
    <row r="2220" spans="2:5">
      <c r="B2220" s="470">
        <v>1241151100</v>
      </c>
      <c r="C2220" s="274" t="s">
        <v>956</v>
      </c>
      <c r="D2220" s="569">
        <v>734.24</v>
      </c>
      <c r="E2220" s="662"/>
    </row>
    <row r="2221" spans="2:5">
      <c r="B2221" s="470">
        <v>1241151100</v>
      </c>
      <c r="C2221" s="274" t="s">
        <v>956</v>
      </c>
      <c r="D2221" s="569">
        <v>734.24</v>
      </c>
      <c r="E2221" s="662"/>
    </row>
    <row r="2222" spans="2:5">
      <c r="B2222" s="470">
        <v>1241151100</v>
      </c>
      <c r="C2222" s="274" t="s">
        <v>956</v>
      </c>
      <c r="D2222" s="569">
        <v>734.24</v>
      </c>
      <c r="E2222" s="662"/>
    </row>
    <row r="2223" spans="2:5">
      <c r="B2223" s="470">
        <v>1241151100</v>
      </c>
      <c r="C2223" s="274" t="s">
        <v>956</v>
      </c>
      <c r="D2223" s="569">
        <v>734.24</v>
      </c>
      <c r="E2223" s="662"/>
    </row>
    <row r="2224" spans="2:5">
      <c r="B2224" s="470">
        <v>1241151100</v>
      </c>
      <c r="C2224" s="274" t="s">
        <v>956</v>
      </c>
      <c r="D2224" s="569">
        <v>734.24</v>
      </c>
      <c r="E2224" s="662"/>
    </row>
    <row r="2225" spans="2:5">
      <c r="B2225" s="470">
        <v>1241151100</v>
      </c>
      <c r="C2225" s="274" t="s">
        <v>956</v>
      </c>
      <c r="D2225" s="569">
        <v>734.24</v>
      </c>
      <c r="E2225" s="662"/>
    </row>
    <row r="2226" spans="2:5">
      <c r="B2226" s="470">
        <v>1241151100</v>
      </c>
      <c r="C2226" s="274" t="s">
        <v>956</v>
      </c>
      <c r="D2226" s="569">
        <v>734.24</v>
      </c>
      <c r="E2226" s="662"/>
    </row>
    <row r="2227" spans="2:5">
      <c r="B2227" s="470">
        <v>1241151100</v>
      </c>
      <c r="C2227" s="274" t="s">
        <v>956</v>
      </c>
      <c r="D2227" s="569">
        <v>734.24</v>
      </c>
      <c r="E2227" s="662"/>
    </row>
    <row r="2228" spans="2:5">
      <c r="B2228" s="470">
        <v>1241151100</v>
      </c>
      <c r="C2228" s="274" t="s">
        <v>956</v>
      </c>
      <c r="D2228" s="569">
        <v>734.24</v>
      </c>
      <c r="E2228" s="662"/>
    </row>
    <row r="2229" spans="2:5">
      <c r="B2229" s="470">
        <v>1241151100</v>
      </c>
      <c r="C2229" s="274" t="s">
        <v>956</v>
      </c>
      <c r="D2229" s="569">
        <v>734.24</v>
      </c>
      <c r="E2229" s="662"/>
    </row>
    <row r="2230" spans="2:5">
      <c r="B2230" s="470">
        <v>1241151100</v>
      </c>
      <c r="C2230" s="274" t="s">
        <v>956</v>
      </c>
      <c r="D2230" s="569">
        <v>734.24</v>
      </c>
      <c r="E2230" s="662"/>
    </row>
    <row r="2231" spans="2:5">
      <c r="B2231" s="470">
        <v>1241151100</v>
      </c>
      <c r="C2231" s="274" t="s">
        <v>956</v>
      </c>
      <c r="D2231" s="569">
        <v>734.24</v>
      </c>
      <c r="E2231" s="662"/>
    </row>
    <row r="2232" spans="2:5">
      <c r="B2232" s="470">
        <v>1241151100</v>
      </c>
      <c r="C2232" s="274" t="s">
        <v>956</v>
      </c>
      <c r="D2232" s="569">
        <v>734.24</v>
      </c>
      <c r="E2232" s="662"/>
    </row>
    <row r="2233" spans="2:5">
      <c r="B2233" s="470">
        <v>1241151100</v>
      </c>
      <c r="C2233" s="274" t="s">
        <v>956</v>
      </c>
      <c r="D2233" s="569">
        <v>734.24</v>
      </c>
      <c r="E2233" s="662"/>
    </row>
    <row r="2234" spans="2:5">
      <c r="B2234" s="470">
        <v>1241151100</v>
      </c>
      <c r="C2234" s="274" t="s">
        <v>956</v>
      </c>
      <c r="D2234" s="569">
        <v>734.24</v>
      </c>
      <c r="E2234" s="662"/>
    </row>
    <row r="2235" spans="2:5">
      <c r="B2235" s="470">
        <v>1241151100</v>
      </c>
      <c r="C2235" s="274" t="s">
        <v>956</v>
      </c>
      <c r="D2235" s="569">
        <v>734.24</v>
      </c>
      <c r="E2235" s="662"/>
    </row>
    <row r="2236" spans="2:5">
      <c r="B2236" s="470">
        <v>1241151100</v>
      </c>
      <c r="C2236" s="274" t="s">
        <v>956</v>
      </c>
      <c r="D2236" s="569">
        <v>734.24</v>
      </c>
      <c r="E2236" s="662"/>
    </row>
    <row r="2237" spans="2:5">
      <c r="B2237" s="470">
        <v>1241151100</v>
      </c>
      <c r="C2237" s="274" t="s">
        <v>956</v>
      </c>
      <c r="D2237" s="569">
        <v>734.24</v>
      </c>
      <c r="E2237" s="662"/>
    </row>
    <row r="2238" spans="2:5">
      <c r="B2238" s="470">
        <v>1241151100</v>
      </c>
      <c r="C2238" s="274" t="s">
        <v>956</v>
      </c>
      <c r="D2238" s="569">
        <v>734.24</v>
      </c>
      <c r="E2238" s="662"/>
    </row>
    <row r="2239" spans="2:5">
      <c r="B2239" s="470">
        <v>1241151100</v>
      </c>
      <c r="C2239" s="274" t="s">
        <v>956</v>
      </c>
      <c r="D2239" s="569">
        <v>734.24</v>
      </c>
      <c r="E2239" s="662"/>
    </row>
    <row r="2240" spans="2:5">
      <c r="B2240" s="470">
        <v>1241151100</v>
      </c>
      <c r="C2240" s="274" t="s">
        <v>957</v>
      </c>
      <c r="D2240" s="569">
        <v>338.33</v>
      </c>
      <c r="E2240" s="662"/>
    </row>
    <row r="2241" spans="2:5">
      <c r="B2241" s="470">
        <v>1241151100</v>
      </c>
      <c r="C2241" s="274" t="s">
        <v>957</v>
      </c>
      <c r="D2241" s="569">
        <v>338.33</v>
      </c>
      <c r="E2241" s="662"/>
    </row>
    <row r="2242" spans="2:5">
      <c r="B2242" s="470">
        <v>1241151100</v>
      </c>
      <c r="C2242" s="274" t="s">
        <v>957</v>
      </c>
      <c r="D2242" s="569">
        <v>338.33</v>
      </c>
      <c r="E2242" s="662"/>
    </row>
    <row r="2243" spans="2:5">
      <c r="B2243" s="470">
        <v>1241151100</v>
      </c>
      <c r="C2243" s="274" t="s">
        <v>957</v>
      </c>
      <c r="D2243" s="569">
        <v>338.33</v>
      </c>
      <c r="E2243" s="662"/>
    </row>
    <row r="2244" spans="2:5">
      <c r="B2244" s="470">
        <v>1241151100</v>
      </c>
      <c r="C2244" s="274" t="s">
        <v>957</v>
      </c>
      <c r="D2244" s="569">
        <v>338.33</v>
      </c>
      <c r="E2244" s="662"/>
    </row>
    <row r="2245" spans="2:5">
      <c r="B2245" s="470">
        <v>1241151100</v>
      </c>
      <c r="C2245" s="274" t="s">
        <v>957</v>
      </c>
      <c r="D2245" s="569">
        <v>338.33</v>
      </c>
      <c r="E2245" s="662"/>
    </row>
    <row r="2246" spans="2:5">
      <c r="B2246" s="470">
        <v>1241151100</v>
      </c>
      <c r="C2246" s="274" t="s">
        <v>957</v>
      </c>
      <c r="D2246" s="569">
        <v>338.33</v>
      </c>
      <c r="E2246" s="662"/>
    </row>
    <row r="2247" spans="2:5">
      <c r="B2247" s="470">
        <v>1241151100</v>
      </c>
      <c r="C2247" s="274" t="s">
        <v>957</v>
      </c>
      <c r="D2247" s="569">
        <v>338.33</v>
      </c>
      <c r="E2247" s="662"/>
    </row>
    <row r="2248" spans="2:5">
      <c r="B2248" s="470">
        <v>1241151100</v>
      </c>
      <c r="C2248" s="274" t="s">
        <v>957</v>
      </c>
      <c r="D2248" s="569">
        <v>338.33</v>
      </c>
      <c r="E2248" s="662"/>
    </row>
    <row r="2249" spans="2:5">
      <c r="B2249" s="470">
        <v>1241151100</v>
      </c>
      <c r="C2249" s="274" t="s">
        <v>957</v>
      </c>
      <c r="D2249" s="569">
        <v>338.33</v>
      </c>
      <c r="E2249" s="662"/>
    </row>
    <row r="2250" spans="2:5">
      <c r="B2250" s="470">
        <v>1241151100</v>
      </c>
      <c r="C2250" s="274" t="s">
        <v>957</v>
      </c>
      <c r="D2250" s="569">
        <v>338.33</v>
      </c>
      <c r="E2250" s="662"/>
    </row>
    <row r="2251" spans="2:5">
      <c r="B2251" s="470">
        <v>1241151100</v>
      </c>
      <c r="C2251" s="274" t="s">
        <v>957</v>
      </c>
      <c r="D2251" s="569">
        <v>338.33</v>
      </c>
      <c r="E2251" s="662"/>
    </row>
    <row r="2252" spans="2:5">
      <c r="B2252" s="470">
        <v>1241151100</v>
      </c>
      <c r="C2252" s="274" t="s">
        <v>957</v>
      </c>
      <c r="D2252" s="569">
        <v>338.33</v>
      </c>
      <c r="E2252" s="662"/>
    </row>
    <row r="2253" spans="2:5">
      <c r="B2253" s="470">
        <v>1241151100</v>
      </c>
      <c r="C2253" s="274" t="s">
        <v>957</v>
      </c>
      <c r="D2253" s="569">
        <v>338.33</v>
      </c>
      <c r="E2253" s="662"/>
    </row>
    <row r="2254" spans="2:5">
      <c r="B2254" s="470">
        <v>1241151100</v>
      </c>
      <c r="C2254" s="274" t="s">
        <v>957</v>
      </c>
      <c r="D2254" s="569">
        <v>338.33</v>
      </c>
      <c r="E2254" s="662"/>
    </row>
    <row r="2255" spans="2:5">
      <c r="B2255" s="470">
        <v>1241151100</v>
      </c>
      <c r="C2255" s="274" t="s">
        <v>957</v>
      </c>
      <c r="D2255" s="569">
        <v>338.33</v>
      </c>
      <c r="E2255" s="662"/>
    </row>
    <row r="2256" spans="2:5">
      <c r="B2256" s="470">
        <v>1241151100</v>
      </c>
      <c r="C2256" s="274" t="s">
        <v>957</v>
      </c>
      <c r="D2256" s="569">
        <v>338.33</v>
      </c>
      <c r="E2256" s="662"/>
    </row>
    <row r="2257" spans="2:5">
      <c r="B2257" s="470">
        <v>1241151100</v>
      </c>
      <c r="C2257" s="274" t="s">
        <v>957</v>
      </c>
      <c r="D2257" s="569">
        <v>338.33</v>
      </c>
      <c r="E2257" s="662"/>
    </row>
    <row r="2258" spans="2:5">
      <c r="B2258" s="470">
        <v>1241151100</v>
      </c>
      <c r="C2258" s="274" t="s">
        <v>957</v>
      </c>
      <c r="D2258" s="569">
        <v>338.33</v>
      </c>
      <c r="E2258" s="662"/>
    </row>
    <row r="2259" spans="2:5">
      <c r="B2259" s="470">
        <v>1241151100</v>
      </c>
      <c r="C2259" s="274" t="s">
        <v>957</v>
      </c>
      <c r="D2259" s="569">
        <v>338.32</v>
      </c>
      <c r="E2259" s="662"/>
    </row>
    <row r="2260" spans="2:5">
      <c r="B2260" s="470">
        <v>1241151100</v>
      </c>
      <c r="C2260" s="274" t="s">
        <v>957</v>
      </c>
      <c r="D2260" s="569">
        <v>338.32</v>
      </c>
      <c r="E2260" s="662"/>
    </row>
    <row r="2261" spans="2:5">
      <c r="B2261" s="470">
        <v>1241151100</v>
      </c>
      <c r="C2261" s="274" t="s">
        <v>957</v>
      </c>
      <c r="D2261" s="569">
        <v>338.32</v>
      </c>
      <c r="E2261" s="662"/>
    </row>
    <row r="2262" spans="2:5">
      <c r="B2262" s="470">
        <v>1241151100</v>
      </c>
      <c r="C2262" s="274" t="s">
        <v>957</v>
      </c>
      <c r="D2262" s="569">
        <v>338.32</v>
      </c>
      <c r="E2262" s="662"/>
    </row>
    <row r="2263" spans="2:5">
      <c r="B2263" s="470">
        <v>1241151100</v>
      </c>
      <c r="C2263" s="274" t="s">
        <v>957</v>
      </c>
      <c r="D2263" s="569">
        <v>338.32</v>
      </c>
      <c r="E2263" s="662"/>
    </row>
    <row r="2264" spans="2:5">
      <c r="B2264" s="470">
        <v>1241151100</v>
      </c>
      <c r="C2264" s="274" t="s">
        <v>957</v>
      </c>
      <c r="D2264" s="569">
        <v>338.32</v>
      </c>
      <c r="E2264" s="662"/>
    </row>
    <row r="2265" spans="2:5">
      <c r="B2265" s="470">
        <v>1241151100</v>
      </c>
      <c r="C2265" s="274" t="s">
        <v>957</v>
      </c>
      <c r="D2265" s="569">
        <v>338.32</v>
      </c>
      <c r="E2265" s="662"/>
    </row>
    <row r="2266" spans="2:5">
      <c r="B2266" s="470">
        <v>1241151100</v>
      </c>
      <c r="C2266" s="274" t="s">
        <v>957</v>
      </c>
      <c r="D2266" s="569">
        <v>338.32</v>
      </c>
      <c r="E2266" s="662"/>
    </row>
    <row r="2267" spans="2:5">
      <c r="B2267" s="470">
        <v>1241151100</v>
      </c>
      <c r="C2267" s="274" t="s">
        <v>957</v>
      </c>
      <c r="D2267" s="569">
        <v>338.32</v>
      </c>
      <c r="E2267" s="662"/>
    </row>
    <row r="2268" spans="2:5">
      <c r="B2268" s="470">
        <v>1241151100</v>
      </c>
      <c r="C2268" s="274" t="s">
        <v>957</v>
      </c>
      <c r="D2268" s="569">
        <v>338.32</v>
      </c>
      <c r="E2268" s="662"/>
    </row>
    <row r="2269" spans="2:5">
      <c r="B2269" s="470">
        <v>1241151100</v>
      </c>
      <c r="C2269" s="274" t="s">
        <v>957</v>
      </c>
      <c r="D2269" s="569">
        <v>338.32</v>
      </c>
      <c r="E2269" s="662"/>
    </row>
    <row r="2270" spans="2:5">
      <c r="B2270" s="470">
        <v>1241151100</v>
      </c>
      <c r="C2270" s="274" t="s">
        <v>957</v>
      </c>
      <c r="D2270" s="569">
        <v>338.32</v>
      </c>
      <c r="E2270" s="662"/>
    </row>
    <row r="2271" spans="2:5">
      <c r="B2271" s="470">
        <v>1241151100</v>
      </c>
      <c r="C2271" s="274" t="s">
        <v>957</v>
      </c>
      <c r="D2271" s="569">
        <v>338.32</v>
      </c>
      <c r="E2271" s="662"/>
    </row>
    <row r="2272" spans="2:5">
      <c r="B2272" s="470">
        <v>1241151100</v>
      </c>
      <c r="C2272" s="274" t="s">
        <v>957</v>
      </c>
      <c r="D2272" s="569">
        <v>338.32</v>
      </c>
      <c r="E2272" s="662"/>
    </row>
    <row r="2273" spans="2:5">
      <c r="B2273" s="470">
        <v>1241151100</v>
      </c>
      <c r="C2273" s="274" t="s">
        <v>957</v>
      </c>
      <c r="D2273" s="569">
        <v>338.32</v>
      </c>
      <c r="E2273" s="662"/>
    </row>
    <row r="2274" spans="2:5">
      <c r="B2274" s="470">
        <v>1241151100</v>
      </c>
      <c r="C2274" s="274" t="s">
        <v>957</v>
      </c>
      <c r="D2274" s="569">
        <v>338.32</v>
      </c>
      <c r="E2274" s="662"/>
    </row>
    <row r="2275" spans="2:5">
      <c r="B2275" s="470">
        <v>1241151100</v>
      </c>
      <c r="C2275" s="274" t="s">
        <v>957</v>
      </c>
      <c r="D2275" s="569">
        <v>338.32</v>
      </c>
      <c r="E2275" s="662"/>
    </row>
    <row r="2276" spans="2:5">
      <c r="B2276" s="470">
        <v>1241151100</v>
      </c>
      <c r="C2276" s="274" t="s">
        <v>957</v>
      </c>
      <c r="D2276" s="569">
        <v>338.32</v>
      </c>
      <c r="E2276" s="662"/>
    </row>
    <row r="2277" spans="2:5">
      <c r="B2277" s="470">
        <v>1241151100</v>
      </c>
      <c r="C2277" s="274" t="s">
        <v>958</v>
      </c>
      <c r="D2277" s="569">
        <v>3138.57</v>
      </c>
      <c r="E2277" s="662"/>
    </row>
    <row r="2278" spans="2:5">
      <c r="B2278" s="470">
        <v>1241951900</v>
      </c>
      <c r="C2278" s="274" t="s">
        <v>1001</v>
      </c>
      <c r="D2278" s="569">
        <v>3597.01</v>
      </c>
      <c r="E2278" s="662"/>
    </row>
    <row r="2279" spans="2:5">
      <c r="B2279" s="470">
        <v>1241951900</v>
      </c>
      <c r="C2279" s="274" t="s">
        <v>1001</v>
      </c>
      <c r="D2279" s="569">
        <v>3597.01</v>
      </c>
      <c r="E2279" s="662"/>
    </row>
    <row r="2280" spans="2:5">
      <c r="B2280" s="470">
        <v>1241951900</v>
      </c>
      <c r="C2280" s="274" t="s">
        <v>1001</v>
      </c>
      <c r="D2280" s="569">
        <v>3597.01</v>
      </c>
      <c r="E2280" s="662"/>
    </row>
    <row r="2281" spans="2:5">
      <c r="B2281" s="470">
        <v>1241951900</v>
      </c>
      <c r="C2281" s="274" t="s">
        <v>1001</v>
      </c>
      <c r="D2281" s="569">
        <v>3597.01</v>
      </c>
      <c r="E2281" s="662"/>
    </row>
    <row r="2282" spans="2:5">
      <c r="B2282" s="470">
        <v>1241951900</v>
      </c>
      <c r="C2282" s="274" t="s">
        <v>1001</v>
      </c>
      <c r="D2282" s="569">
        <v>3597.01</v>
      </c>
      <c r="E2282" s="662"/>
    </row>
    <row r="2283" spans="2:5">
      <c r="B2283" s="470">
        <v>1241951900</v>
      </c>
      <c r="C2283" s="274" t="s">
        <v>1001</v>
      </c>
      <c r="D2283" s="569">
        <v>3597.02</v>
      </c>
      <c r="E2283" s="662"/>
    </row>
    <row r="2284" spans="2:5">
      <c r="B2284" s="470">
        <v>1241951900</v>
      </c>
      <c r="C2284" s="274" t="s">
        <v>1001</v>
      </c>
      <c r="D2284" s="569">
        <v>3597.02</v>
      </c>
      <c r="E2284" s="662"/>
    </row>
    <row r="2285" spans="2:5">
      <c r="B2285" s="470">
        <v>1242952900</v>
      </c>
      <c r="C2285" s="274" t="s">
        <v>731</v>
      </c>
      <c r="D2285" s="569">
        <v>956.53</v>
      </c>
      <c r="E2285" s="662"/>
    </row>
    <row r="2286" spans="2:5">
      <c r="B2286" s="470">
        <v>1242952900</v>
      </c>
      <c r="C2286" s="274" t="s">
        <v>731</v>
      </c>
      <c r="D2286" s="569">
        <v>956.53</v>
      </c>
      <c r="E2286" s="662"/>
    </row>
    <row r="2287" spans="2:5">
      <c r="B2287" s="470">
        <v>1242952900</v>
      </c>
      <c r="C2287" s="274" t="s">
        <v>731</v>
      </c>
      <c r="D2287" s="569">
        <v>956.53</v>
      </c>
      <c r="E2287" s="662"/>
    </row>
    <row r="2288" spans="2:5">
      <c r="B2288" s="470">
        <v>1242952900</v>
      </c>
      <c r="C2288" s="274" t="s">
        <v>731</v>
      </c>
      <c r="D2288" s="569">
        <v>956.53</v>
      </c>
      <c r="E2288" s="662"/>
    </row>
    <row r="2289" spans="2:5">
      <c r="B2289" s="470">
        <v>1242952900</v>
      </c>
      <c r="C2289" s="274" t="s">
        <v>731</v>
      </c>
      <c r="D2289" s="569">
        <v>956.53</v>
      </c>
      <c r="E2289" s="662"/>
    </row>
    <row r="2290" spans="2:5">
      <c r="B2290" s="470">
        <v>1242952900</v>
      </c>
      <c r="C2290" s="274" t="s">
        <v>731</v>
      </c>
      <c r="D2290" s="569">
        <v>956.53</v>
      </c>
      <c r="E2290" s="662"/>
    </row>
    <row r="2291" spans="2:5">
      <c r="B2291" s="470">
        <v>1242952900</v>
      </c>
      <c r="C2291" s="274" t="s">
        <v>731</v>
      </c>
      <c r="D2291" s="569">
        <v>956.53</v>
      </c>
      <c r="E2291" s="662"/>
    </row>
    <row r="2292" spans="2:5">
      <c r="B2292" s="470">
        <v>1242952900</v>
      </c>
      <c r="C2292" s="274" t="s">
        <v>731</v>
      </c>
      <c r="D2292" s="569">
        <v>956.53</v>
      </c>
      <c r="E2292" s="662"/>
    </row>
    <row r="2293" spans="2:5">
      <c r="B2293" s="470">
        <v>1242952900</v>
      </c>
      <c r="C2293" s="274" t="s">
        <v>731</v>
      </c>
      <c r="D2293" s="569">
        <v>956.53</v>
      </c>
      <c r="E2293" s="662"/>
    </row>
    <row r="2294" spans="2:5">
      <c r="B2294" s="470">
        <v>1242952900</v>
      </c>
      <c r="C2294" s="274" t="s">
        <v>731</v>
      </c>
      <c r="D2294" s="569">
        <v>956.53</v>
      </c>
      <c r="E2294" s="662"/>
    </row>
    <row r="2295" spans="2:5">
      <c r="B2295" s="470">
        <v>1242952900</v>
      </c>
      <c r="C2295" s="274" t="s">
        <v>731</v>
      </c>
      <c r="D2295" s="569">
        <v>956.53</v>
      </c>
      <c r="E2295" s="662"/>
    </row>
    <row r="2296" spans="2:5">
      <c r="B2296" s="470">
        <v>1242952900</v>
      </c>
      <c r="C2296" s="274" t="s">
        <v>731</v>
      </c>
      <c r="D2296" s="569">
        <v>956.53</v>
      </c>
      <c r="E2296" s="662"/>
    </row>
    <row r="2297" spans="2:5">
      <c r="B2297" s="470">
        <v>1242952900</v>
      </c>
      <c r="C2297" s="274" t="s">
        <v>731</v>
      </c>
      <c r="D2297" s="569">
        <v>956.53</v>
      </c>
      <c r="E2297" s="662"/>
    </row>
    <row r="2298" spans="2:5">
      <c r="B2298" s="470">
        <v>1242952900</v>
      </c>
      <c r="C2298" s="274" t="s">
        <v>731</v>
      </c>
      <c r="D2298" s="569">
        <v>956.53</v>
      </c>
      <c r="E2298" s="662"/>
    </row>
    <row r="2299" spans="2:5">
      <c r="B2299" s="470">
        <v>1242952900</v>
      </c>
      <c r="C2299" s="274" t="s">
        <v>731</v>
      </c>
      <c r="D2299" s="569">
        <v>956.53</v>
      </c>
      <c r="E2299" s="662"/>
    </row>
    <row r="2300" spans="2:5">
      <c r="B2300" s="470">
        <v>1242952900</v>
      </c>
      <c r="C2300" s="274" t="s">
        <v>731</v>
      </c>
      <c r="D2300" s="569">
        <v>956.53</v>
      </c>
      <c r="E2300" s="662"/>
    </row>
    <row r="2301" spans="2:5">
      <c r="B2301" s="470">
        <v>1242952900</v>
      </c>
      <c r="C2301" s="274" t="s">
        <v>731</v>
      </c>
      <c r="D2301" s="569">
        <v>956.53</v>
      </c>
      <c r="E2301" s="662"/>
    </row>
    <row r="2302" spans="2:5">
      <c r="B2302" s="470">
        <v>1242952900</v>
      </c>
      <c r="C2302" s="274" t="s">
        <v>731</v>
      </c>
      <c r="D2302" s="569">
        <v>956.53</v>
      </c>
      <c r="E2302" s="662"/>
    </row>
    <row r="2303" spans="2:5">
      <c r="B2303" s="470">
        <v>1242952900</v>
      </c>
      <c r="C2303" s="274" t="s">
        <v>731</v>
      </c>
      <c r="D2303" s="569">
        <v>956.53</v>
      </c>
      <c r="E2303" s="662"/>
    </row>
    <row r="2304" spans="2:5">
      <c r="B2304" s="470">
        <v>1242952900</v>
      </c>
      <c r="C2304" s="274" t="s">
        <v>731</v>
      </c>
      <c r="D2304" s="569">
        <v>956.53</v>
      </c>
      <c r="E2304" s="662"/>
    </row>
    <row r="2305" spans="2:5">
      <c r="B2305" s="470">
        <v>1242952900</v>
      </c>
      <c r="C2305" s="274" t="s">
        <v>731</v>
      </c>
      <c r="D2305" s="569">
        <v>956.53</v>
      </c>
      <c r="E2305" s="662"/>
    </row>
    <row r="2306" spans="2:5">
      <c r="B2306" s="470">
        <v>1242952900</v>
      </c>
      <c r="C2306" s="274" t="s">
        <v>731</v>
      </c>
      <c r="D2306" s="569">
        <v>956.53</v>
      </c>
      <c r="E2306" s="662"/>
    </row>
    <row r="2307" spans="2:5">
      <c r="B2307" s="470">
        <v>1242952900</v>
      </c>
      <c r="C2307" s="274" t="s">
        <v>731</v>
      </c>
      <c r="D2307" s="569">
        <v>956.53</v>
      </c>
      <c r="E2307" s="662"/>
    </row>
    <row r="2308" spans="2:5">
      <c r="B2308" s="470">
        <v>1242952900</v>
      </c>
      <c r="C2308" s="274" t="s">
        <v>731</v>
      </c>
      <c r="D2308" s="569">
        <v>956.53</v>
      </c>
      <c r="E2308" s="662"/>
    </row>
    <row r="2309" spans="2:5">
      <c r="B2309" s="470">
        <v>1242952900</v>
      </c>
      <c r="C2309" s="274" t="s">
        <v>731</v>
      </c>
      <c r="D2309" s="569">
        <v>956.53</v>
      </c>
      <c r="E2309" s="662"/>
    </row>
    <row r="2310" spans="2:5">
      <c r="B2310" s="470">
        <v>1242952900</v>
      </c>
      <c r="C2310" s="274" t="s">
        <v>731</v>
      </c>
      <c r="D2310" s="569">
        <v>956.53</v>
      </c>
      <c r="E2310" s="662"/>
    </row>
    <row r="2311" spans="2:5">
      <c r="B2311" s="470">
        <v>1242952900</v>
      </c>
      <c r="C2311" s="274" t="s">
        <v>731</v>
      </c>
      <c r="D2311" s="569">
        <v>956.53</v>
      </c>
      <c r="E2311" s="662"/>
    </row>
    <row r="2312" spans="2:5">
      <c r="B2312" s="470">
        <v>1242952900</v>
      </c>
      <c r="C2312" s="274" t="s">
        <v>731</v>
      </c>
      <c r="D2312" s="569">
        <v>956.53</v>
      </c>
      <c r="E2312" s="662"/>
    </row>
    <row r="2313" spans="2:5">
      <c r="B2313" s="470">
        <v>1242952900</v>
      </c>
      <c r="C2313" s="274" t="s">
        <v>731</v>
      </c>
      <c r="D2313" s="569">
        <v>956.53</v>
      </c>
      <c r="E2313" s="662"/>
    </row>
    <row r="2314" spans="2:5">
      <c r="B2314" s="470">
        <v>1242952900</v>
      </c>
      <c r="C2314" s="274" t="s">
        <v>731</v>
      </c>
      <c r="D2314" s="569">
        <v>956.53</v>
      </c>
      <c r="E2314" s="662"/>
    </row>
    <row r="2315" spans="2:5">
      <c r="B2315" s="470">
        <v>1242952900</v>
      </c>
      <c r="C2315" s="274" t="s">
        <v>731</v>
      </c>
      <c r="D2315" s="569">
        <v>956.53</v>
      </c>
      <c r="E2315" s="662"/>
    </row>
    <row r="2316" spans="2:5">
      <c r="B2316" s="470">
        <v>1242952900</v>
      </c>
      <c r="C2316" s="274" t="s">
        <v>731</v>
      </c>
      <c r="D2316" s="569">
        <v>956.53</v>
      </c>
      <c r="E2316" s="662"/>
    </row>
    <row r="2317" spans="2:5">
      <c r="B2317" s="470">
        <v>1242952900</v>
      </c>
      <c r="C2317" s="274" t="s">
        <v>731</v>
      </c>
      <c r="D2317" s="569">
        <v>956.53</v>
      </c>
      <c r="E2317" s="662"/>
    </row>
    <row r="2318" spans="2:5">
      <c r="B2318" s="470">
        <v>1242952900</v>
      </c>
      <c r="C2318" s="274" t="s">
        <v>731</v>
      </c>
      <c r="D2318" s="569">
        <v>956.53</v>
      </c>
      <c r="E2318" s="662"/>
    </row>
    <row r="2319" spans="2:5">
      <c r="B2319" s="470">
        <v>1242952900</v>
      </c>
      <c r="C2319" s="274" t="s">
        <v>731</v>
      </c>
      <c r="D2319" s="569">
        <v>956.53</v>
      </c>
      <c r="E2319" s="662"/>
    </row>
    <row r="2320" spans="2:5">
      <c r="B2320" s="470">
        <v>1242952900</v>
      </c>
      <c r="C2320" s="274" t="s">
        <v>731</v>
      </c>
      <c r="D2320" s="569">
        <v>956.53</v>
      </c>
      <c r="E2320" s="662"/>
    </row>
    <row r="2321" spans="2:5">
      <c r="B2321" s="470">
        <v>1242952900</v>
      </c>
      <c r="C2321" s="274" t="s">
        <v>731</v>
      </c>
      <c r="D2321" s="569">
        <v>956.53</v>
      </c>
      <c r="E2321" s="662"/>
    </row>
    <row r="2322" spans="2:5">
      <c r="B2322" s="470">
        <v>1242952900</v>
      </c>
      <c r="C2322" s="274" t="s">
        <v>731</v>
      </c>
      <c r="D2322" s="569">
        <v>956.53</v>
      </c>
      <c r="E2322" s="662"/>
    </row>
    <row r="2323" spans="2:5">
      <c r="B2323" s="470">
        <v>1242952900</v>
      </c>
      <c r="C2323" s="274" t="s">
        <v>731</v>
      </c>
      <c r="D2323" s="569">
        <v>956.53</v>
      </c>
      <c r="E2323" s="662"/>
    </row>
    <row r="2324" spans="2:5">
      <c r="B2324" s="470">
        <v>1242952900</v>
      </c>
      <c r="C2324" s="274" t="s">
        <v>731</v>
      </c>
      <c r="D2324" s="569">
        <v>956.53</v>
      </c>
      <c r="E2324" s="662"/>
    </row>
    <row r="2325" spans="2:5">
      <c r="B2325" s="470">
        <v>1242952900</v>
      </c>
      <c r="C2325" s="274" t="s">
        <v>731</v>
      </c>
      <c r="D2325" s="569">
        <v>956.53</v>
      </c>
      <c r="E2325" s="662"/>
    </row>
    <row r="2326" spans="2:5">
      <c r="B2326" s="470">
        <v>1242952900</v>
      </c>
      <c r="C2326" s="274" t="s">
        <v>731</v>
      </c>
      <c r="D2326" s="569">
        <v>956.53</v>
      </c>
      <c r="E2326" s="662"/>
    </row>
    <row r="2327" spans="2:5">
      <c r="B2327" s="470">
        <v>1242952900</v>
      </c>
      <c r="C2327" s="274" t="s">
        <v>731</v>
      </c>
      <c r="D2327" s="569">
        <v>956.53</v>
      </c>
      <c r="E2327" s="662"/>
    </row>
    <row r="2328" spans="2:5">
      <c r="B2328" s="470">
        <v>1242952900</v>
      </c>
      <c r="C2328" s="274" t="s">
        <v>731</v>
      </c>
      <c r="D2328" s="569">
        <v>956.53</v>
      </c>
      <c r="E2328" s="662"/>
    </row>
    <row r="2329" spans="2:5">
      <c r="B2329" s="470">
        <v>1242952900</v>
      </c>
      <c r="C2329" s="274" t="s">
        <v>731</v>
      </c>
      <c r="D2329" s="569">
        <v>956.53</v>
      </c>
      <c r="E2329" s="662"/>
    </row>
    <row r="2330" spans="2:5">
      <c r="B2330" s="470">
        <v>1242952900</v>
      </c>
      <c r="C2330" s="274" t="s">
        <v>731</v>
      </c>
      <c r="D2330" s="569">
        <v>956.53</v>
      </c>
      <c r="E2330" s="662"/>
    </row>
    <row r="2331" spans="2:5">
      <c r="B2331" s="470">
        <v>1242952900</v>
      </c>
      <c r="C2331" s="274" t="s">
        <v>731</v>
      </c>
      <c r="D2331" s="569">
        <v>956.53</v>
      </c>
      <c r="E2331" s="662"/>
    </row>
    <row r="2332" spans="2:5">
      <c r="B2332" s="470">
        <v>1242952900</v>
      </c>
      <c r="C2332" s="274" t="s">
        <v>731</v>
      </c>
      <c r="D2332" s="569">
        <v>956.53</v>
      </c>
      <c r="E2332" s="662"/>
    </row>
    <row r="2333" spans="2:5">
      <c r="B2333" s="470">
        <v>1242952900</v>
      </c>
      <c r="C2333" s="274" t="s">
        <v>731</v>
      </c>
      <c r="D2333" s="569">
        <v>956.53</v>
      </c>
      <c r="E2333" s="662"/>
    </row>
    <row r="2334" spans="2:5">
      <c r="B2334" s="470">
        <v>1242952900</v>
      </c>
      <c r="C2334" s="274" t="s">
        <v>731</v>
      </c>
      <c r="D2334" s="569">
        <v>956.53</v>
      </c>
      <c r="E2334" s="662"/>
    </row>
    <row r="2335" spans="2:5">
      <c r="B2335" s="470">
        <v>1242952900</v>
      </c>
      <c r="C2335" s="274" t="s">
        <v>731</v>
      </c>
      <c r="D2335" s="569">
        <v>956.53</v>
      </c>
      <c r="E2335" s="662"/>
    </row>
    <row r="2336" spans="2:5">
      <c r="B2336" s="470">
        <v>1242952900</v>
      </c>
      <c r="C2336" s="274" t="s">
        <v>731</v>
      </c>
      <c r="D2336" s="569">
        <v>956.53</v>
      </c>
      <c r="E2336" s="662"/>
    </row>
    <row r="2337" spans="2:5">
      <c r="B2337" s="470">
        <v>1242952900</v>
      </c>
      <c r="C2337" s="274" t="s">
        <v>731</v>
      </c>
      <c r="D2337" s="569">
        <v>956.53</v>
      </c>
      <c r="E2337" s="662"/>
    </row>
    <row r="2338" spans="2:5">
      <c r="B2338" s="470">
        <v>1242952900</v>
      </c>
      <c r="C2338" s="274" t="s">
        <v>731</v>
      </c>
      <c r="D2338" s="569">
        <v>956.53</v>
      </c>
      <c r="E2338" s="662"/>
    </row>
    <row r="2339" spans="2:5">
      <c r="B2339" s="470">
        <v>1242952900</v>
      </c>
      <c r="C2339" s="274" t="s">
        <v>731</v>
      </c>
      <c r="D2339" s="569">
        <v>956.53</v>
      </c>
      <c r="E2339" s="662"/>
    </row>
    <row r="2340" spans="2:5">
      <c r="B2340" s="470">
        <v>1242952900</v>
      </c>
      <c r="C2340" s="274" t="s">
        <v>731</v>
      </c>
      <c r="D2340" s="569">
        <v>956.53</v>
      </c>
      <c r="E2340" s="662"/>
    </row>
    <row r="2341" spans="2:5">
      <c r="B2341" s="470">
        <v>1242952900</v>
      </c>
      <c r="C2341" s="274" t="s">
        <v>731</v>
      </c>
      <c r="D2341" s="569">
        <v>956.53</v>
      </c>
      <c r="E2341" s="662"/>
    </row>
    <row r="2342" spans="2:5">
      <c r="B2342" s="470">
        <v>1242952900</v>
      </c>
      <c r="C2342" s="274" t="s">
        <v>731</v>
      </c>
      <c r="D2342" s="569">
        <v>956.53</v>
      </c>
      <c r="E2342" s="662"/>
    </row>
    <row r="2343" spans="2:5">
      <c r="B2343" s="470">
        <v>1242952900</v>
      </c>
      <c r="C2343" s="274" t="s">
        <v>731</v>
      </c>
      <c r="D2343" s="569">
        <v>956.53</v>
      </c>
      <c r="E2343" s="662"/>
    </row>
    <row r="2344" spans="2:5">
      <c r="B2344" s="470">
        <v>1242952900</v>
      </c>
      <c r="C2344" s="274" t="s">
        <v>731</v>
      </c>
      <c r="D2344" s="569">
        <v>956.53</v>
      </c>
      <c r="E2344" s="662"/>
    </row>
    <row r="2345" spans="2:5">
      <c r="B2345" s="470">
        <v>1242952900</v>
      </c>
      <c r="C2345" s="274" t="s">
        <v>731</v>
      </c>
      <c r="D2345" s="569">
        <v>956.53</v>
      </c>
      <c r="E2345" s="662"/>
    </row>
    <row r="2346" spans="2:5">
      <c r="B2346" s="470">
        <v>1242952900</v>
      </c>
      <c r="C2346" s="274" t="s">
        <v>731</v>
      </c>
      <c r="D2346" s="569">
        <v>956.53</v>
      </c>
      <c r="E2346" s="662"/>
    </row>
    <row r="2347" spans="2:5">
      <c r="B2347" s="470">
        <v>1242952900</v>
      </c>
      <c r="C2347" s="274" t="s">
        <v>731</v>
      </c>
      <c r="D2347" s="569">
        <v>956.53</v>
      </c>
      <c r="E2347" s="662"/>
    </row>
    <row r="2348" spans="2:5">
      <c r="B2348" s="470">
        <v>1242952900</v>
      </c>
      <c r="C2348" s="274" t="s">
        <v>731</v>
      </c>
      <c r="D2348" s="569">
        <v>956.53</v>
      </c>
      <c r="E2348" s="662"/>
    </row>
    <row r="2349" spans="2:5">
      <c r="B2349" s="470">
        <v>1242952900</v>
      </c>
      <c r="C2349" s="274" t="s">
        <v>731</v>
      </c>
      <c r="D2349" s="569">
        <v>956.53</v>
      </c>
      <c r="E2349" s="662"/>
    </row>
    <row r="2350" spans="2:5">
      <c r="B2350" s="470">
        <v>1242952900</v>
      </c>
      <c r="C2350" s="274" t="s">
        <v>731</v>
      </c>
      <c r="D2350" s="569">
        <v>956.53</v>
      </c>
      <c r="E2350" s="662"/>
    </row>
    <row r="2351" spans="2:5">
      <c r="B2351" s="470">
        <v>1242952900</v>
      </c>
      <c r="C2351" s="274" t="s">
        <v>731</v>
      </c>
      <c r="D2351" s="569">
        <v>956.53</v>
      </c>
      <c r="E2351" s="662"/>
    </row>
    <row r="2352" spans="2:5">
      <c r="B2352" s="470">
        <v>1242952900</v>
      </c>
      <c r="C2352" s="274" t="s">
        <v>731</v>
      </c>
      <c r="D2352" s="569">
        <v>956.53</v>
      </c>
      <c r="E2352" s="662"/>
    </row>
    <row r="2353" spans="2:5">
      <c r="B2353" s="470">
        <v>1242952900</v>
      </c>
      <c r="C2353" s="274" t="s">
        <v>731</v>
      </c>
      <c r="D2353" s="569">
        <v>956.53</v>
      </c>
      <c r="E2353" s="662"/>
    </row>
    <row r="2354" spans="2:5">
      <c r="B2354" s="470">
        <v>1242952900</v>
      </c>
      <c r="C2354" s="274" t="s">
        <v>731</v>
      </c>
      <c r="D2354" s="569">
        <v>956.53</v>
      </c>
      <c r="E2354" s="662"/>
    </row>
    <row r="2355" spans="2:5">
      <c r="B2355" s="470">
        <v>1242952900</v>
      </c>
      <c r="C2355" s="274" t="s">
        <v>731</v>
      </c>
      <c r="D2355" s="569">
        <v>956.53</v>
      </c>
      <c r="E2355" s="662"/>
    </row>
    <row r="2356" spans="2:5">
      <c r="B2356" s="470">
        <v>1242952900</v>
      </c>
      <c r="C2356" s="274" t="s">
        <v>731</v>
      </c>
      <c r="D2356" s="569">
        <v>956.53</v>
      </c>
      <c r="E2356" s="662"/>
    </row>
    <row r="2357" spans="2:5">
      <c r="B2357" s="470">
        <v>1242952900</v>
      </c>
      <c r="C2357" s="274" t="s">
        <v>731</v>
      </c>
      <c r="D2357" s="569">
        <v>956.53</v>
      </c>
      <c r="E2357" s="662"/>
    </row>
    <row r="2358" spans="2:5">
      <c r="B2358" s="470">
        <v>1242952900</v>
      </c>
      <c r="C2358" s="274" t="s">
        <v>731</v>
      </c>
      <c r="D2358" s="569">
        <v>956.53</v>
      </c>
      <c r="E2358" s="662"/>
    </row>
    <row r="2359" spans="2:5">
      <c r="B2359" s="470">
        <v>1242952900</v>
      </c>
      <c r="C2359" s="274" t="s">
        <v>731</v>
      </c>
      <c r="D2359" s="569">
        <v>956.53</v>
      </c>
      <c r="E2359" s="662"/>
    </row>
    <row r="2360" spans="2:5">
      <c r="B2360" s="470">
        <v>1242952900</v>
      </c>
      <c r="C2360" s="274" t="s">
        <v>731</v>
      </c>
      <c r="D2360" s="569">
        <v>956.53</v>
      </c>
      <c r="E2360" s="662"/>
    </row>
    <row r="2361" spans="2:5">
      <c r="B2361" s="470">
        <v>1242952900</v>
      </c>
      <c r="C2361" s="274" t="s">
        <v>731</v>
      </c>
      <c r="D2361" s="569">
        <v>956.53</v>
      </c>
      <c r="E2361" s="662"/>
    </row>
    <row r="2362" spans="2:5">
      <c r="B2362" s="470">
        <v>1242952900</v>
      </c>
      <c r="C2362" s="274" t="s">
        <v>731</v>
      </c>
      <c r="D2362" s="569">
        <v>956.53</v>
      </c>
      <c r="E2362" s="662"/>
    </row>
    <row r="2363" spans="2:5">
      <c r="B2363" s="470">
        <v>1242952900</v>
      </c>
      <c r="C2363" s="274" t="s">
        <v>731</v>
      </c>
      <c r="D2363" s="569">
        <v>956.53</v>
      </c>
      <c r="E2363" s="662"/>
    </row>
    <row r="2364" spans="2:5">
      <c r="B2364" s="470">
        <v>1242952900</v>
      </c>
      <c r="C2364" s="274" t="s">
        <v>731</v>
      </c>
      <c r="D2364" s="569">
        <v>956.53</v>
      </c>
      <c r="E2364" s="662"/>
    </row>
    <row r="2365" spans="2:5">
      <c r="B2365" s="470">
        <v>1242952900</v>
      </c>
      <c r="C2365" s="274" t="s">
        <v>731</v>
      </c>
      <c r="D2365" s="569">
        <v>956.53</v>
      </c>
      <c r="E2365" s="662"/>
    </row>
    <row r="2366" spans="2:5">
      <c r="B2366" s="470">
        <v>1242952900</v>
      </c>
      <c r="C2366" s="274" t="s">
        <v>731</v>
      </c>
      <c r="D2366" s="569">
        <v>956.53</v>
      </c>
      <c r="E2366" s="662"/>
    </row>
    <row r="2367" spans="2:5">
      <c r="B2367" s="470">
        <v>1242952900</v>
      </c>
      <c r="C2367" s="274" t="s">
        <v>731</v>
      </c>
      <c r="D2367" s="569">
        <v>956.53</v>
      </c>
      <c r="E2367" s="662"/>
    </row>
    <row r="2368" spans="2:5">
      <c r="B2368" s="470">
        <v>1242952900</v>
      </c>
      <c r="C2368" s="274" t="s">
        <v>731</v>
      </c>
      <c r="D2368" s="569">
        <v>956.53</v>
      </c>
      <c r="E2368" s="662"/>
    </row>
    <row r="2369" spans="2:5">
      <c r="B2369" s="470">
        <v>1242952900</v>
      </c>
      <c r="C2369" s="274" t="s">
        <v>731</v>
      </c>
      <c r="D2369" s="569">
        <v>956.53</v>
      </c>
      <c r="E2369" s="662"/>
    </row>
    <row r="2370" spans="2:5">
      <c r="B2370" s="470">
        <v>1242952900</v>
      </c>
      <c r="C2370" s="274" t="s">
        <v>731</v>
      </c>
      <c r="D2370" s="569">
        <v>956.53</v>
      </c>
      <c r="E2370" s="662"/>
    </row>
    <row r="2371" spans="2:5">
      <c r="B2371" s="470">
        <v>1242952900</v>
      </c>
      <c r="C2371" s="274" t="s">
        <v>731</v>
      </c>
      <c r="D2371" s="569">
        <v>956.53</v>
      </c>
      <c r="E2371" s="662"/>
    </row>
    <row r="2372" spans="2:5">
      <c r="B2372" s="470">
        <v>1242952900</v>
      </c>
      <c r="C2372" s="274" t="s">
        <v>731</v>
      </c>
      <c r="D2372" s="569">
        <v>956.53</v>
      </c>
      <c r="E2372" s="662"/>
    </row>
    <row r="2373" spans="2:5">
      <c r="B2373" s="470">
        <v>1242952900</v>
      </c>
      <c r="C2373" s="274" t="s">
        <v>731</v>
      </c>
      <c r="D2373" s="569">
        <v>956.53</v>
      </c>
      <c r="E2373" s="662"/>
    </row>
    <row r="2374" spans="2:5">
      <c r="B2374" s="470">
        <v>1242952900</v>
      </c>
      <c r="C2374" s="274" t="s">
        <v>731</v>
      </c>
      <c r="D2374" s="569">
        <v>956.54</v>
      </c>
      <c r="E2374" s="662"/>
    </row>
    <row r="2375" spans="2:5">
      <c r="B2375" s="470">
        <v>1242952900</v>
      </c>
      <c r="C2375" s="274" t="s">
        <v>731</v>
      </c>
      <c r="D2375" s="569">
        <v>956.53</v>
      </c>
      <c r="E2375" s="662"/>
    </row>
    <row r="2376" spans="2:5">
      <c r="B2376" s="470">
        <v>1242952900</v>
      </c>
      <c r="C2376" s="274" t="s">
        <v>731</v>
      </c>
      <c r="D2376" s="569">
        <v>956.53</v>
      </c>
      <c r="E2376" s="662"/>
    </row>
    <row r="2377" spans="2:5">
      <c r="B2377" s="470">
        <v>1242952900</v>
      </c>
      <c r="C2377" s="274" t="s">
        <v>731</v>
      </c>
      <c r="D2377" s="569">
        <v>956.53</v>
      </c>
      <c r="E2377" s="662"/>
    </row>
    <row r="2378" spans="2:5">
      <c r="B2378" s="470">
        <v>1242952900</v>
      </c>
      <c r="C2378" s="274" t="s">
        <v>731</v>
      </c>
      <c r="D2378" s="569">
        <v>956.53</v>
      </c>
      <c r="E2378" s="662"/>
    </row>
    <row r="2379" spans="2:5">
      <c r="B2379" s="470">
        <v>1242952900</v>
      </c>
      <c r="C2379" s="274" t="s">
        <v>731</v>
      </c>
      <c r="D2379" s="569">
        <v>956.53</v>
      </c>
      <c r="E2379" s="662"/>
    </row>
    <row r="2380" spans="2:5">
      <c r="B2380" s="470">
        <v>1242952900</v>
      </c>
      <c r="C2380" s="274" t="s">
        <v>731</v>
      </c>
      <c r="D2380" s="569">
        <v>956.53</v>
      </c>
      <c r="E2380" s="662"/>
    </row>
    <row r="2381" spans="2:5">
      <c r="B2381" s="470">
        <v>1242952900</v>
      </c>
      <c r="C2381" s="274" t="s">
        <v>731</v>
      </c>
      <c r="D2381" s="569">
        <v>956.53</v>
      </c>
      <c r="E2381" s="662"/>
    </row>
    <row r="2382" spans="2:5">
      <c r="B2382" s="470">
        <v>1242952900</v>
      </c>
      <c r="C2382" s="274" t="s">
        <v>731</v>
      </c>
      <c r="D2382" s="569">
        <v>956.53</v>
      </c>
      <c r="E2382" s="662"/>
    </row>
    <row r="2383" spans="2:5">
      <c r="B2383" s="470">
        <v>1242152100</v>
      </c>
      <c r="C2383" s="274" t="s">
        <v>727</v>
      </c>
      <c r="D2383" s="569">
        <v>5020.3</v>
      </c>
      <c r="E2383" s="662"/>
    </row>
    <row r="2384" spans="2:5">
      <c r="B2384" s="470">
        <v>1242152100</v>
      </c>
      <c r="C2384" s="274" t="s">
        <v>727</v>
      </c>
      <c r="D2384" s="569">
        <v>5020.3</v>
      </c>
      <c r="E2384" s="662"/>
    </row>
    <row r="2385" spans="2:5">
      <c r="B2385" s="470">
        <v>1242152100</v>
      </c>
      <c r="C2385" s="274" t="s">
        <v>727</v>
      </c>
      <c r="D2385" s="569">
        <v>5020.3</v>
      </c>
      <c r="E2385" s="662"/>
    </row>
    <row r="2386" spans="2:5">
      <c r="B2386" s="470">
        <v>1242152100</v>
      </c>
      <c r="C2386" s="274" t="s">
        <v>727</v>
      </c>
      <c r="D2386" s="569">
        <v>5020.3</v>
      </c>
      <c r="E2386" s="662"/>
    </row>
    <row r="2387" spans="2:5">
      <c r="B2387" s="470">
        <v>1242152100</v>
      </c>
      <c r="C2387" s="274" t="s">
        <v>727</v>
      </c>
      <c r="D2387" s="569">
        <v>5020.3</v>
      </c>
      <c r="E2387" s="662"/>
    </row>
    <row r="2388" spans="2:5">
      <c r="B2388" s="470">
        <v>1242152100</v>
      </c>
      <c r="C2388" s="274" t="s">
        <v>727</v>
      </c>
      <c r="D2388" s="569">
        <v>5020.3</v>
      </c>
      <c r="E2388" s="662"/>
    </row>
    <row r="2389" spans="2:5">
      <c r="B2389" s="470">
        <v>1242152100</v>
      </c>
      <c r="C2389" s="274" t="s">
        <v>727</v>
      </c>
      <c r="D2389" s="569">
        <v>5020.3</v>
      </c>
      <c r="E2389" s="662"/>
    </row>
    <row r="2390" spans="2:5">
      <c r="B2390" s="470">
        <v>1242152100</v>
      </c>
      <c r="C2390" s="274" t="s">
        <v>727</v>
      </c>
      <c r="D2390" s="569">
        <v>5020.3</v>
      </c>
      <c r="E2390" s="662"/>
    </row>
    <row r="2391" spans="2:5">
      <c r="B2391" s="470">
        <v>1242152100</v>
      </c>
      <c r="C2391" s="274" t="s">
        <v>727</v>
      </c>
      <c r="D2391" s="569">
        <v>5020.3</v>
      </c>
      <c r="E2391" s="662"/>
    </row>
    <row r="2392" spans="2:5">
      <c r="B2392" s="470">
        <v>1242152100</v>
      </c>
      <c r="C2392" s="274" t="s">
        <v>727</v>
      </c>
      <c r="D2392" s="569">
        <v>5020.3</v>
      </c>
      <c r="E2392" s="662"/>
    </row>
    <row r="2393" spans="2:5">
      <c r="B2393" s="470">
        <v>1242152100</v>
      </c>
      <c r="C2393" s="274" t="s">
        <v>728</v>
      </c>
      <c r="D2393" s="569">
        <v>4683.53</v>
      </c>
      <c r="E2393" s="662"/>
    </row>
    <row r="2394" spans="2:5">
      <c r="B2394" s="470">
        <v>1242152100</v>
      </c>
      <c r="C2394" s="274" t="s">
        <v>935</v>
      </c>
      <c r="D2394" s="569">
        <v>4741.37</v>
      </c>
      <c r="E2394" s="662"/>
    </row>
    <row r="2395" spans="2:5">
      <c r="B2395" s="470">
        <v>1242152100</v>
      </c>
      <c r="C2395" s="274" t="s">
        <v>935</v>
      </c>
      <c r="D2395" s="569">
        <v>4741.37</v>
      </c>
      <c r="E2395" s="662"/>
    </row>
    <row r="2396" spans="2:5">
      <c r="B2396" s="470">
        <v>1242152100</v>
      </c>
      <c r="C2396" s="274" t="s">
        <v>729</v>
      </c>
      <c r="D2396" s="569">
        <v>333.52</v>
      </c>
      <c r="E2396" s="662"/>
    </row>
    <row r="2397" spans="2:5">
      <c r="B2397" s="470">
        <v>1242152100</v>
      </c>
      <c r="C2397" s="274" t="s">
        <v>729</v>
      </c>
      <c r="D2397" s="569">
        <v>333.52</v>
      </c>
      <c r="E2397" s="662"/>
    </row>
    <row r="2398" spans="2:5">
      <c r="B2398" s="470">
        <v>1242352300</v>
      </c>
      <c r="C2398" s="274" t="s">
        <v>730</v>
      </c>
      <c r="D2398" s="569">
        <v>11306.22</v>
      </c>
      <c r="E2398" s="662"/>
    </row>
    <row r="2399" spans="2:5">
      <c r="B2399" s="470">
        <v>1242152100</v>
      </c>
      <c r="C2399" s="274" t="s">
        <v>893</v>
      </c>
      <c r="D2399" s="569">
        <v>13956.67</v>
      </c>
      <c r="E2399" s="662"/>
    </row>
    <row r="2400" spans="2:5">
      <c r="B2400" s="470">
        <v>1242152100</v>
      </c>
      <c r="C2400" s="274" t="s">
        <v>893</v>
      </c>
      <c r="D2400" s="569">
        <v>13956.67</v>
      </c>
      <c r="E2400" s="662"/>
    </row>
    <row r="2401" spans="2:5">
      <c r="B2401" s="470">
        <v>1242152100</v>
      </c>
      <c r="C2401" s="274" t="s">
        <v>893</v>
      </c>
      <c r="D2401" s="569">
        <v>13956.67</v>
      </c>
      <c r="E2401" s="662"/>
    </row>
    <row r="2402" spans="2:5">
      <c r="B2402" s="470">
        <v>1242152100</v>
      </c>
      <c r="C2402" s="274" t="s">
        <v>893</v>
      </c>
      <c r="D2402" s="569">
        <v>13956.67</v>
      </c>
      <c r="E2402" s="662"/>
    </row>
    <row r="2403" spans="2:5">
      <c r="B2403" s="470">
        <v>1242152100</v>
      </c>
      <c r="C2403" s="274" t="s">
        <v>893</v>
      </c>
      <c r="D2403" s="569">
        <v>13956.67</v>
      </c>
      <c r="E2403" s="662"/>
    </row>
    <row r="2404" spans="2:5">
      <c r="B2404" s="470">
        <v>1242152100</v>
      </c>
      <c r="C2404" s="274" t="s">
        <v>893</v>
      </c>
      <c r="D2404" s="569">
        <v>13956.67</v>
      </c>
      <c r="E2404" s="662"/>
    </row>
    <row r="2405" spans="2:5">
      <c r="B2405" s="470">
        <v>1242152100</v>
      </c>
      <c r="C2405" s="274" t="s">
        <v>893</v>
      </c>
      <c r="D2405" s="569">
        <v>13956.67</v>
      </c>
      <c r="E2405" s="662"/>
    </row>
    <row r="2406" spans="2:5">
      <c r="B2406" s="470">
        <v>1242152100</v>
      </c>
      <c r="C2406" s="274" t="s">
        <v>893</v>
      </c>
      <c r="D2406" s="569">
        <v>13956.67</v>
      </c>
      <c r="E2406" s="662"/>
    </row>
    <row r="2407" spans="2:5">
      <c r="B2407" s="470">
        <v>1242152100</v>
      </c>
      <c r="C2407" s="274" t="s">
        <v>893</v>
      </c>
      <c r="D2407" s="569">
        <v>13956.67</v>
      </c>
      <c r="E2407" s="662"/>
    </row>
    <row r="2408" spans="2:5">
      <c r="B2408" s="470">
        <v>1242152100</v>
      </c>
      <c r="C2408" s="274" t="s">
        <v>893</v>
      </c>
      <c r="D2408" s="569">
        <v>13956.67</v>
      </c>
      <c r="E2408" s="662"/>
    </row>
    <row r="2409" spans="2:5">
      <c r="B2409" s="470">
        <v>1242152100</v>
      </c>
      <c r="C2409" s="274" t="s">
        <v>893</v>
      </c>
      <c r="D2409" s="569">
        <v>13956.67</v>
      </c>
      <c r="E2409" s="662"/>
    </row>
    <row r="2410" spans="2:5">
      <c r="B2410" s="470">
        <v>1242152100</v>
      </c>
      <c r="C2410" s="274" t="s">
        <v>893</v>
      </c>
      <c r="D2410" s="569">
        <v>13956.67</v>
      </c>
      <c r="E2410" s="662"/>
    </row>
    <row r="2411" spans="2:5">
      <c r="B2411" s="470">
        <v>1242152100</v>
      </c>
      <c r="C2411" s="274" t="s">
        <v>893</v>
      </c>
      <c r="D2411" s="569">
        <v>13956.67</v>
      </c>
      <c r="E2411" s="662"/>
    </row>
    <row r="2412" spans="2:5">
      <c r="B2412" s="470">
        <v>1242152100</v>
      </c>
      <c r="C2412" s="274" t="s">
        <v>893</v>
      </c>
      <c r="D2412" s="569">
        <v>13956.67</v>
      </c>
      <c r="E2412" s="662"/>
    </row>
    <row r="2413" spans="2:5">
      <c r="B2413" s="470">
        <v>1242152100</v>
      </c>
      <c r="C2413" s="274" t="s">
        <v>893</v>
      </c>
      <c r="D2413" s="569">
        <v>13956.67</v>
      </c>
      <c r="E2413" s="662"/>
    </row>
    <row r="2414" spans="2:5">
      <c r="B2414" s="470">
        <v>1242152100</v>
      </c>
      <c r="C2414" s="274" t="s">
        <v>893</v>
      </c>
      <c r="D2414" s="569">
        <v>13956.66</v>
      </c>
      <c r="E2414" s="662"/>
    </row>
    <row r="2415" spans="2:5">
      <c r="B2415" s="470">
        <v>1242152100</v>
      </c>
      <c r="C2415" s="274" t="s">
        <v>893</v>
      </c>
      <c r="D2415" s="569">
        <v>13956.67</v>
      </c>
      <c r="E2415" s="662"/>
    </row>
    <row r="2416" spans="2:5">
      <c r="B2416" s="470">
        <v>1242152100</v>
      </c>
      <c r="C2416" s="274" t="s">
        <v>893</v>
      </c>
      <c r="D2416" s="569">
        <v>13956.67</v>
      </c>
      <c r="E2416" s="662"/>
    </row>
    <row r="2417" spans="2:5">
      <c r="B2417" s="470">
        <v>1242152100</v>
      </c>
      <c r="C2417" s="274" t="s">
        <v>894</v>
      </c>
      <c r="D2417" s="569">
        <v>31141.45</v>
      </c>
      <c r="E2417" s="662"/>
    </row>
    <row r="2418" spans="2:5">
      <c r="B2418" s="470">
        <v>1242152100</v>
      </c>
      <c r="C2418" s="274" t="s">
        <v>894</v>
      </c>
      <c r="D2418" s="569">
        <v>31141.45</v>
      </c>
      <c r="E2418" s="662"/>
    </row>
    <row r="2419" spans="2:5">
      <c r="B2419" s="470">
        <v>1246656600</v>
      </c>
      <c r="C2419" s="274" t="s">
        <v>739</v>
      </c>
      <c r="D2419" s="569">
        <v>2289.5</v>
      </c>
      <c r="E2419" s="662"/>
    </row>
    <row r="2420" spans="2:5">
      <c r="B2420" s="470">
        <v>1246656600</v>
      </c>
      <c r="C2420" s="274" t="s">
        <v>739</v>
      </c>
      <c r="D2420" s="569">
        <v>2289.5</v>
      </c>
      <c r="E2420" s="662"/>
    </row>
    <row r="2421" spans="2:5">
      <c r="B2421" s="470">
        <v>1246656600</v>
      </c>
      <c r="C2421" s="274" t="s">
        <v>739</v>
      </c>
      <c r="D2421" s="569">
        <v>2289.5</v>
      </c>
      <c r="E2421" s="662"/>
    </row>
    <row r="2422" spans="2:5">
      <c r="B2422" s="470">
        <v>1246656600</v>
      </c>
      <c r="C2422" s="274" t="s">
        <v>739</v>
      </c>
      <c r="D2422" s="569">
        <v>2289.5</v>
      </c>
      <c r="E2422" s="662"/>
    </row>
    <row r="2423" spans="2:5">
      <c r="B2423" s="470">
        <v>1246656600</v>
      </c>
      <c r="C2423" s="274" t="s">
        <v>739</v>
      </c>
      <c r="D2423" s="569">
        <v>2289.5</v>
      </c>
      <c r="E2423" s="662"/>
    </row>
    <row r="2424" spans="2:5">
      <c r="B2424" s="470">
        <v>1246656600</v>
      </c>
      <c r="C2424" s="274" t="s">
        <v>739</v>
      </c>
      <c r="D2424" s="569">
        <v>2289.5</v>
      </c>
      <c r="E2424" s="662"/>
    </row>
    <row r="2425" spans="2:5">
      <c r="B2425" s="470">
        <v>1246456400</v>
      </c>
      <c r="C2425" s="274" t="s">
        <v>735</v>
      </c>
      <c r="D2425" s="569">
        <v>12015</v>
      </c>
      <c r="E2425" s="662"/>
    </row>
    <row r="2426" spans="2:5">
      <c r="B2426" s="470">
        <v>1246556500</v>
      </c>
      <c r="C2426" s="274" t="s">
        <v>736</v>
      </c>
      <c r="D2426" s="569">
        <v>1701.48</v>
      </c>
      <c r="E2426" s="662"/>
    </row>
    <row r="2427" spans="2:5">
      <c r="B2427" s="470">
        <v>1246556500</v>
      </c>
      <c r="C2427" s="274" t="s">
        <v>736</v>
      </c>
      <c r="D2427" s="569">
        <v>1701.44</v>
      </c>
      <c r="E2427" s="662"/>
    </row>
    <row r="2428" spans="2:5">
      <c r="B2428" s="470">
        <v>1246556500</v>
      </c>
      <c r="C2428" s="274" t="s">
        <v>736</v>
      </c>
      <c r="D2428" s="569">
        <v>1701.44</v>
      </c>
      <c r="E2428" s="662"/>
    </row>
    <row r="2429" spans="2:5">
      <c r="B2429" s="470">
        <v>1246556500</v>
      </c>
      <c r="C2429" s="274" t="s">
        <v>736</v>
      </c>
      <c r="D2429" s="569">
        <v>1701.44</v>
      </c>
      <c r="E2429" s="662"/>
    </row>
    <row r="2430" spans="2:5">
      <c r="B2430" s="470">
        <v>1246556500</v>
      </c>
      <c r="C2430" s="274" t="s">
        <v>736</v>
      </c>
      <c r="D2430" s="569">
        <v>1701.44</v>
      </c>
      <c r="E2430" s="662"/>
    </row>
    <row r="2431" spans="2:5">
      <c r="B2431" s="470">
        <v>1246556500</v>
      </c>
      <c r="C2431" s="274" t="s">
        <v>736</v>
      </c>
      <c r="D2431" s="569">
        <v>1701.44</v>
      </c>
      <c r="E2431" s="662"/>
    </row>
    <row r="2432" spans="2:5">
      <c r="B2432" s="470">
        <v>1246556500</v>
      </c>
      <c r="C2432" s="274" t="s">
        <v>736</v>
      </c>
      <c r="D2432" s="569">
        <v>1701.44</v>
      </c>
      <c r="E2432" s="662"/>
    </row>
    <row r="2433" spans="2:5">
      <c r="B2433" s="470">
        <v>1246556500</v>
      </c>
      <c r="C2433" s="274" t="s">
        <v>736</v>
      </c>
      <c r="D2433" s="569">
        <v>1701.44</v>
      </c>
      <c r="E2433" s="662"/>
    </row>
    <row r="2434" spans="2:5">
      <c r="B2434" s="470">
        <v>1246556500</v>
      </c>
      <c r="C2434" s="274" t="s">
        <v>736</v>
      </c>
      <c r="D2434" s="569">
        <v>1701.44</v>
      </c>
      <c r="E2434" s="662"/>
    </row>
    <row r="2435" spans="2:5">
      <c r="B2435" s="470">
        <v>1246556500</v>
      </c>
      <c r="C2435" s="274" t="s">
        <v>736</v>
      </c>
      <c r="D2435" s="569">
        <v>1701.44</v>
      </c>
      <c r="E2435" s="662"/>
    </row>
    <row r="2436" spans="2:5">
      <c r="B2436" s="470">
        <v>1246556500</v>
      </c>
      <c r="C2436" s="274" t="s">
        <v>736</v>
      </c>
      <c r="D2436" s="569">
        <v>1701.44</v>
      </c>
      <c r="E2436" s="662"/>
    </row>
    <row r="2437" spans="2:5">
      <c r="B2437" s="470">
        <v>1246556500</v>
      </c>
      <c r="C2437" s="274" t="s">
        <v>736</v>
      </c>
      <c r="D2437" s="569">
        <v>1701.44</v>
      </c>
      <c r="E2437" s="662"/>
    </row>
    <row r="2438" spans="2:5">
      <c r="B2438" s="470">
        <v>1246556500</v>
      </c>
      <c r="C2438" s="274" t="s">
        <v>736</v>
      </c>
      <c r="D2438" s="569">
        <v>1701.44</v>
      </c>
      <c r="E2438" s="662"/>
    </row>
    <row r="2439" spans="2:5">
      <c r="B2439" s="470">
        <v>1246556500</v>
      </c>
      <c r="C2439" s="274" t="s">
        <v>736</v>
      </c>
      <c r="D2439" s="569">
        <v>1701.44</v>
      </c>
      <c r="E2439" s="662"/>
    </row>
    <row r="2440" spans="2:5">
      <c r="B2440" s="470">
        <v>1246556500</v>
      </c>
      <c r="C2440" s="274" t="s">
        <v>736</v>
      </c>
      <c r="D2440" s="569">
        <v>1701.44</v>
      </c>
      <c r="E2440" s="662"/>
    </row>
    <row r="2441" spans="2:5">
      <c r="B2441" s="470">
        <v>1246756700</v>
      </c>
      <c r="C2441" s="274" t="s">
        <v>741</v>
      </c>
      <c r="D2441" s="569">
        <v>3948.74</v>
      </c>
      <c r="E2441" s="662"/>
    </row>
    <row r="2442" spans="2:5">
      <c r="B2442" s="470">
        <v>1246756700</v>
      </c>
      <c r="C2442" s="274" t="s">
        <v>742</v>
      </c>
      <c r="D2442" s="569">
        <v>125860</v>
      </c>
      <c r="E2442" s="662"/>
    </row>
    <row r="2443" spans="2:5">
      <c r="B2443" s="470">
        <v>1246556500</v>
      </c>
      <c r="C2443" s="274" t="s">
        <v>737</v>
      </c>
      <c r="D2443" s="569">
        <v>1682.76</v>
      </c>
      <c r="E2443" s="662"/>
    </row>
    <row r="2444" spans="2:5">
      <c r="B2444" s="470">
        <v>1246556500</v>
      </c>
      <c r="C2444" s="274" t="s">
        <v>737</v>
      </c>
      <c r="D2444" s="569">
        <v>1682.76</v>
      </c>
      <c r="E2444" s="662"/>
    </row>
    <row r="2445" spans="2:5">
      <c r="B2445" s="470">
        <v>1246556500</v>
      </c>
      <c r="C2445" s="274" t="s">
        <v>737</v>
      </c>
      <c r="D2445" s="569">
        <v>1682.76</v>
      </c>
      <c r="E2445" s="662"/>
    </row>
    <row r="2446" spans="2:5">
      <c r="B2446" s="470">
        <v>1246556500</v>
      </c>
      <c r="C2446" s="274" t="s">
        <v>737</v>
      </c>
      <c r="D2446" s="569">
        <v>1682.76</v>
      </c>
      <c r="E2446" s="662"/>
    </row>
    <row r="2447" spans="2:5">
      <c r="B2447" s="470">
        <v>1246556500</v>
      </c>
      <c r="C2447" s="274" t="s">
        <v>737</v>
      </c>
      <c r="D2447" s="569">
        <v>1682.76</v>
      </c>
      <c r="E2447" s="662"/>
    </row>
    <row r="2448" spans="2:5">
      <c r="B2448" s="470">
        <v>1246556500</v>
      </c>
      <c r="C2448" s="274" t="s">
        <v>737</v>
      </c>
      <c r="D2448" s="569">
        <v>1682.76</v>
      </c>
      <c r="E2448" s="662"/>
    </row>
    <row r="2449" spans="2:5">
      <c r="B2449" s="470">
        <v>1246556500</v>
      </c>
      <c r="C2449" s="274" t="s">
        <v>737</v>
      </c>
      <c r="D2449" s="569">
        <v>1682.76</v>
      </c>
      <c r="E2449" s="662"/>
    </row>
    <row r="2450" spans="2:5">
      <c r="B2450" s="470">
        <v>1246556500</v>
      </c>
      <c r="C2450" s="274" t="s">
        <v>737</v>
      </c>
      <c r="D2450" s="569">
        <v>1682.76</v>
      </c>
      <c r="E2450" s="662"/>
    </row>
    <row r="2451" spans="2:5">
      <c r="B2451" s="470">
        <v>1246556500</v>
      </c>
      <c r="C2451" s="274" t="s">
        <v>737</v>
      </c>
      <c r="D2451" s="569">
        <v>1682.76</v>
      </c>
      <c r="E2451" s="662"/>
    </row>
    <row r="2452" spans="2:5">
      <c r="B2452" s="470">
        <v>1246556500</v>
      </c>
      <c r="C2452" s="274" t="s">
        <v>737</v>
      </c>
      <c r="D2452" s="569">
        <v>1682.76</v>
      </c>
      <c r="E2452" s="662"/>
    </row>
    <row r="2453" spans="2:5">
      <c r="B2453" s="470">
        <v>1246756700</v>
      </c>
      <c r="C2453" s="274" t="s">
        <v>936</v>
      </c>
      <c r="D2453" s="569">
        <v>99927.43</v>
      </c>
      <c r="E2453" s="662"/>
    </row>
    <row r="2454" spans="2:5">
      <c r="B2454" s="470">
        <v>1246656600</v>
      </c>
      <c r="C2454" s="274" t="s">
        <v>740</v>
      </c>
      <c r="D2454" s="569">
        <v>271838.26</v>
      </c>
      <c r="E2454" s="662"/>
    </row>
    <row r="2455" spans="2:5">
      <c r="B2455" s="470">
        <v>1246256200</v>
      </c>
      <c r="C2455" s="274" t="s">
        <v>734</v>
      </c>
      <c r="D2455" s="569">
        <v>4399.9799999999996</v>
      </c>
      <c r="E2455" s="662"/>
    </row>
    <row r="2456" spans="2:5">
      <c r="B2456" s="470">
        <v>1246556500</v>
      </c>
      <c r="C2456" s="274" t="s">
        <v>738</v>
      </c>
      <c r="D2456" s="569">
        <v>130247.93</v>
      </c>
      <c r="E2456" s="662"/>
    </row>
    <row r="2457" spans="2:5">
      <c r="B2457" s="470">
        <v>1246656600</v>
      </c>
      <c r="C2457" s="274" t="s">
        <v>964</v>
      </c>
      <c r="D2457" s="569">
        <v>2978.3</v>
      </c>
      <c r="E2457" s="662"/>
    </row>
    <row r="2458" spans="2:5">
      <c r="B2458" s="470">
        <v>1246656600</v>
      </c>
      <c r="C2458" s="274" t="s">
        <v>739</v>
      </c>
      <c r="D2458" s="569">
        <v>1176.03</v>
      </c>
      <c r="E2458" s="662"/>
    </row>
    <row r="2459" spans="2:5">
      <c r="B2459" s="470">
        <v>1246656600</v>
      </c>
      <c r="C2459" s="274" t="s">
        <v>739</v>
      </c>
      <c r="D2459" s="569">
        <v>1176.03</v>
      </c>
      <c r="E2459" s="662"/>
    </row>
    <row r="2460" spans="2:5">
      <c r="B2460" s="470">
        <v>1246656600</v>
      </c>
      <c r="C2460" s="274" t="s">
        <v>739</v>
      </c>
      <c r="D2460" s="569">
        <v>1176.03</v>
      </c>
      <c r="E2460" s="662"/>
    </row>
    <row r="2461" spans="2:5">
      <c r="B2461" s="470">
        <v>1246656600</v>
      </c>
      <c r="C2461" s="274" t="s">
        <v>739</v>
      </c>
      <c r="D2461" s="569">
        <v>1176.03</v>
      </c>
      <c r="E2461" s="662"/>
    </row>
    <row r="2462" spans="2:5">
      <c r="B2462" s="470">
        <v>1246656600</v>
      </c>
      <c r="C2462" s="274" t="s">
        <v>739</v>
      </c>
      <c r="D2462" s="569">
        <v>1176.03</v>
      </c>
      <c r="E2462" s="662"/>
    </row>
    <row r="2463" spans="2:5">
      <c r="B2463" s="470">
        <v>1246656600</v>
      </c>
      <c r="C2463" s="274" t="s">
        <v>739</v>
      </c>
      <c r="D2463" s="569">
        <v>1176.03</v>
      </c>
      <c r="E2463" s="662"/>
    </row>
    <row r="2464" spans="2:5">
      <c r="B2464" s="470">
        <v>1246656600</v>
      </c>
      <c r="C2464" s="274" t="s">
        <v>739</v>
      </c>
      <c r="D2464" s="569">
        <v>1176.03</v>
      </c>
      <c r="E2464" s="662"/>
    </row>
    <row r="2465" spans="2:5">
      <c r="B2465" s="470">
        <v>1246656600</v>
      </c>
      <c r="C2465" s="274" t="s">
        <v>739</v>
      </c>
      <c r="D2465" s="569">
        <v>1176.03</v>
      </c>
      <c r="E2465" s="662"/>
    </row>
    <row r="2466" spans="2:5">
      <c r="B2466" s="470">
        <v>1246656600</v>
      </c>
      <c r="C2466" s="274" t="s">
        <v>739</v>
      </c>
      <c r="D2466" s="569">
        <v>1176.03</v>
      </c>
      <c r="E2466" s="662"/>
    </row>
    <row r="2467" spans="2:5">
      <c r="B2467" s="470">
        <v>1246656600</v>
      </c>
      <c r="C2467" s="274" t="s">
        <v>739</v>
      </c>
      <c r="D2467" s="569">
        <v>1176.03</v>
      </c>
      <c r="E2467" s="662"/>
    </row>
    <row r="2468" spans="2:5">
      <c r="B2468" s="470">
        <v>1246656600</v>
      </c>
      <c r="C2468" s="274" t="s">
        <v>739</v>
      </c>
      <c r="D2468" s="569">
        <v>1176.03</v>
      </c>
      <c r="E2468" s="662"/>
    </row>
    <row r="2469" spans="2:5">
      <c r="B2469" s="470">
        <v>1246656600</v>
      </c>
      <c r="C2469" s="274" t="s">
        <v>739</v>
      </c>
      <c r="D2469" s="569">
        <v>1176.03</v>
      </c>
      <c r="E2469" s="662"/>
    </row>
    <row r="2470" spans="2:5">
      <c r="B2470" s="470">
        <v>1246656600</v>
      </c>
      <c r="C2470" s="274" t="s">
        <v>739</v>
      </c>
      <c r="D2470" s="569">
        <v>1176.03</v>
      </c>
      <c r="E2470" s="662"/>
    </row>
    <row r="2471" spans="2:5">
      <c r="B2471" s="470">
        <v>1246656600</v>
      </c>
      <c r="C2471" s="274" t="s">
        <v>739</v>
      </c>
      <c r="D2471" s="569">
        <v>1176.03</v>
      </c>
      <c r="E2471" s="662"/>
    </row>
    <row r="2472" spans="2:5">
      <c r="B2472" s="470">
        <v>1246656600</v>
      </c>
      <c r="C2472" s="274" t="s">
        <v>739</v>
      </c>
      <c r="D2472" s="569">
        <v>1176.03</v>
      </c>
      <c r="E2472" s="662"/>
    </row>
    <row r="2473" spans="2:5">
      <c r="B2473" s="470">
        <v>1246656600</v>
      </c>
      <c r="C2473" s="274" t="s">
        <v>739</v>
      </c>
      <c r="D2473" s="569">
        <v>1176.03</v>
      </c>
      <c r="E2473" s="662"/>
    </row>
    <row r="2474" spans="2:5">
      <c r="B2474" s="470">
        <v>1246656600</v>
      </c>
      <c r="C2474" s="274" t="s">
        <v>739</v>
      </c>
      <c r="D2474" s="569">
        <v>1176.03</v>
      </c>
      <c r="E2474" s="662"/>
    </row>
    <row r="2475" spans="2:5">
      <c r="B2475" s="470">
        <v>1246656600</v>
      </c>
      <c r="C2475" s="274" t="s">
        <v>739</v>
      </c>
      <c r="D2475" s="569">
        <v>1176.03</v>
      </c>
      <c r="E2475" s="662"/>
    </row>
    <row r="2476" spans="2:5">
      <c r="B2476" s="470">
        <v>1246656600</v>
      </c>
      <c r="C2476" s="274" t="s">
        <v>739</v>
      </c>
      <c r="D2476" s="569">
        <v>1176.03</v>
      </c>
      <c r="E2476" s="662"/>
    </row>
    <row r="2477" spans="2:5">
      <c r="B2477" s="470">
        <v>1246656600</v>
      </c>
      <c r="C2477" s="274" t="s">
        <v>739</v>
      </c>
      <c r="D2477" s="569">
        <v>1176.03</v>
      </c>
      <c r="E2477" s="662"/>
    </row>
    <row r="2478" spans="2:5">
      <c r="B2478" s="470">
        <v>1246256200</v>
      </c>
      <c r="C2478" s="274" t="s">
        <v>1002</v>
      </c>
      <c r="D2478" s="569">
        <v>10092</v>
      </c>
      <c r="E2478" s="662"/>
    </row>
    <row r="2479" spans="2:5">
      <c r="B2479" s="470">
        <v>1246756700</v>
      </c>
      <c r="C2479" s="274" t="s">
        <v>1003</v>
      </c>
      <c r="D2479" s="569">
        <v>8282.4</v>
      </c>
      <c r="E2479" s="662"/>
    </row>
    <row r="2480" spans="2:5">
      <c r="B2480" s="470">
        <v>1243153100</v>
      </c>
      <c r="C2480" s="274" t="s">
        <v>732</v>
      </c>
      <c r="D2480" s="569">
        <v>782275</v>
      </c>
      <c r="E2480" s="662"/>
    </row>
    <row r="2481" spans="2:5">
      <c r="B2481" s="470">
        <v>1243153100</v>
      </c>
      <c r="C2481" s="274" t="s">
        <v>733</v>
      </c>
      <c r="D2481" s="569">
        <v>573315.31000000006</v>
      </c>
      <c r="E2481" s="662"/>
    </row>
    <row r="2482" spans="2:5">
      <c r="B2482" s="470">
        <v>1243153100</v>
      </c>
      <c r="C2482" s="274" t="s">
        <v>962</v>
      </c>
      <c r="D2482" s="569">
        <v>31750.55</v>
      </c>
      <c r="E2482" s="662"/>
    </row>
    <row r="2483" spans="2:5">
      <c r="B2483" s="470">
        <v>1243153100</v>
      </c>
      <c r="C2483" s="274" t="s">
        <v>963</v>
      </c>
      <c r="D2483" s="569">
        <v>10686.31</v>
      </c>
      <c r="E2483" s="662"/>
    </row>
    <row r="2484" spans="2:5">
      <c r="B2484" s="470">
        <v>1247151300</v>
      </c>
      <c r="C2484" s="274" t="s">
        <v>743</v>
      </c>
      <c r="D2484" s="569">
        <v>1000</v>
      </c>
      <c r="E2484" s="662"/>
    </row>
    <row r="2485" spans="2:5">
      <c r="B2485" s="470">
        <v>1247151300</v>
      </c>
      <c r="C2485" s="274" t="s">
        <v>743</v>
      </c>
      <c r="D2485" s="569">
        <v>1000</v>
      </c>
      <c r="E2485" s="662"/>
    </row>
    <row r="2486" spans="2:5">
      <c r="B2486" s="470">
        <v>1247151300</v>
      </c>
      <c r="C2486" s="274" t="s">
        <v>743</v>
      </c>
      <c r="D2486" s="569">
        <v>1000</v>
      </c>
      <c r="E2486" s="662"/>
    </row>
    <row r="2487" spans="2:5">
      <c r="B2487" s="470">
        <v>1247151300</v>
      </c>
      <c r="C2487" s="274" t="s">
        <v>743</v>
      </c>
      <c r="D2487" s="569">
        <v>1000</v>
      </c>
      <c r="E2487" s="662"/>
    </row>
    <row r="2488" spans="2:5">
      <c r="B2488" s="470">
        <v>1247151300</v>
      </c>
      <c r="C2488" s="274" t="s">
        <v>743</v>
      </c>
      <c r="D2488" s="569">
        <v>1000</v>
      </c>
      <c r="E2488" s="662"/>
    </row>
    <row r="2489" spans="2:5">
      <c r="B2489" s="470">
        <v>1247151300</v>
      </c>
      <c r="C2489" s="274" t="s">
        <v>743</v>
      </c>
      <c r="D2489" s="569">
        <v>1000</v>
      </c>
      <c r="E2489" s="662"/>
    </row>
    <row r="2490" spans="2:5">
      <c r="B2490" s="470">
        <v>1247151300</v>
      </c>
      <c r="C2490" s="274" t="s">
        <v>743</v>
      </c>
      <c r="D2490" s="569">
        <v>1000</v>
      </c>
      <c r="E2490" s="662"/>
    </row>
    <row r="2491" spans="2:5">
      <c r="B2491" s="470">
        <v>1247151300</v>
      </c>
      <c r="C2491" s="274" t="s">
        <v>743</v>
      </c>
      <c r="D2491" s="569">
        <v>1000</v>
      </c>
      <c r="E2491" s="662"/>
    </row>
    <row r="2492" spans="2:5">
      <c r="B2492" s="470">
        <v>1247151300</v>
      </c>
      <c r="C2492" s="274" t="s">
        <v>743</v>
      </c>
      <c r="D2492" s="569">
        <v>1000</v>
      </c>
      <c r="E2492" s="662"/>
    </row>
    <row r="2493" spans="2:5">
      <c r="B2493" s="470">
        <v>1247151300</v>
      </c>
      <c r="C2493" s="274" t="s">
        <v>743</v>
      </c>
      <c r="D2493" s="569">
        <v>1000</v>
      </c>
      <c r="E2493" s="662"/>
    </row>
    <row r="2494" spans="2:5">
      <c r="B2494" s="470">
        <v>1247151300</v>
      </c>
      <c r="C2494" s="274" t="s">
        <v>744</v>
      </c>
      <c r="D2494" s="569">
        <v>2900</v>
      </c>
      <c r="E2494" s="662"/>
    </row>
    <row r="2495" spans="2:5">
      <c r="B2495" s="470">
        <v>1247151300</v>
      </c>
      <c r="C2495" s="274" t="s">
        <v>745</v>
      </c>
      <c r="D2495" s="569">
        <v>390</v>
      </c>
      <c r="E2495" s="662"/>
    </row>
    <row r="2496" spans="2:5">
      <c r="B2496" s="470">
        <v>1247151300</v>
      </c>
      <c r="C2496" s="274" t="s">
        <v>745</v>
      </c>
      <c r="D2496" s="569">
        <v>390</v>
      </c>
      <c r="E2496" s="662"/>
    </row>
    <row r="2497" spans="2:5">
      <c r="B2497" s="470">
        <v>1247151300</v>
      </c>
      <c r="C2497" s="274" t="s">
        <v>746</v>
      </c>
      <c r="D2497" s="569">
        <v>1650</v>
      </c>
      <c r="E2497" s="662"/>
    </row>
    <row r="2498" spans="2:5">
      <c r="B2498" s="470">
        <v>1247151300</v>
      </c>
      <c r="C2498" s="274" t="s">
        <v>746</v>
      </c>
      <c r="D2498" s="569">
        <v>1650</v>
      </c>
      <c r="E2498" s="662"/>
    </row>
    <row r="2499" spans="2:5">
      <c r="B2499" s="470">
        <v>1247151300</v>
      </c>
      <c r="C2499" s="274" t="s">
        <v>746</v>
      </c>
      <c r="D2499" s="569">
        <v>1650</v>
      </c>
      <c r="E2499" s="662"/>
    </row>
    <row r="2500" spans="2:5">
      <c r="B2500" s="470">
        <v>1247151300</v>
      </c>
      <c r="C2500" s="274" t="s">
        <v>747</v>
      </c>
      <c r="D2500" s="569">
        <v>4300</v>
      </c>
      <c r="E2500" s="662"/>
    </row>
    <row r="2501" spans="2:5">
      <c r="B2501" s="470">
        <v>1247151300</v>
      </c>
      <c r="C2501" s="274" t="s">
        <v>747</v>
      </c>
      <c r="D2501" s="569">
        <v>4300</v>
      </c>
      <c r="E2501" s="662"/>
    </row>
    <row r="2502" spans="2:5">
      <c r="B2502" s="470">
        <v>1247151300</v>
      </c>
      <c r="C2502" s="274" t="s">
        <v>747</v>
      </c>
      <c r="D2502" s="569">
        <v>4300</v>
      </c>
      <c r="E2502" s="662"/>
    </row>
    <row r="2503" spans="2:5">
      <c r="B2503" s="470">
        <v>1247151300</v>
      </c>
      <c r="C2503" s="274" t="s">
        <v>748</v>
      </c>
      <c r="D2503" s="569">
        <v>5500</v>
      </c>
      <c r="E2503" s="662"/>
    </row>
    <row r="2504" spans="2:5">
      <c r="B2504" s="470">
        <v>1247151300</v>
      </c>
      <c r="C2504" s="274" t="s">
        <v>749</v>
      </c>
      <c r="D2504" s="569">
        <v>5500</v>
      </c>
      <c r="E2504" s="662"/>
    </row>
    <row r="2505" spans="2:5">
      <c r="B2505" s="470">
        <v>1247151300</v>
      </c>
      <c r="C2505" s="274" t="s">
        <v>750</v>
      </c>
      <c r="D2505" s="569">
        <v>900</v>
      </c>
      <c r="E2505" s="662"/>
    </row>
    <row r="2506" spans="2:5">
      <c r="B2506" s="470">
        <v>1247151300</v>
      </c>
      <c r="C2506" s="274" t="s">
        <v>750</v>
      </c>
      <c r="D2506" s="569">
        <v>900</v>
      </c>
      <c r="E2506" s="662"/>
    </row>
    <row r="2507" spans="2:5">
      <c r="B2507" s="470">
        <v>1247151300</v>
      </c>
      <c r="C2507" s="274" t="s">
        <v>750</v>
      </c>
      <c r="D2507" s="569">
        <v>900</v>
      </c>
      <c r="E2507" s="662"/>
    </row>
    <row r="2508" spans="2:5">
      <c r="B2508" s="470">
        <v>1247151300</v>
      </c>
      <c r="C2508" s="274" t="s">
        <v>751</v>
      </c>
      <c r="D2508" s="569">
        <v>7695</v>
      </c>
      <c r="E2508" s="662"/>
    </row>
    <row r="2509" spans="2:5">
      <c r="B2509" s="470">
        <v>1247151300</v>
      </c>
      <c r="C2509" s="274" t="s">
        <v>751</v>
      </c>
      <c r="D2509" s="569">
        <v>7695</v>
      </c>
      <c r="E2509" s="662"/>
    </row>
    <row r="2510" spans="2:5">
      <c r="B2510" s="470">
        <v>1247151300</v>
      </c>
      <c r="C2510" s="274" t="s">
        <v>751</v>
      </c>
      <c r="D2510" s="569">
        <v>7695</v>
      </c>
      <c r="E2510" s="662"/>
    </row>
    <row r="2511" spans="2:5">
      <c r="B2511" s="470">
        <v>1247151300</v>
      </c>
      <c r="C2511" s="274" t="s">
        <v>752</v>
      </c>
      <c r="D2511" s="569">
        <v>2875</v>
      </c>
      <c r="E2511" s="662"/>
    </row>
    <row r="2512" spans="2:5">
      <c r="B2512" s="470">
        <v>1247151300</v>
      </c>
      <c r="C2512" s="274" t="s">
        <v>753</v>
      </c>
      <c r="D2512" s="569">
        <v>6300</v>
      </c>
      <c r="E2512" s="662"/>
    </row>
    <row r="2513" spans="2:5">
      <c r="B2513" s="470"/>
      <c r="C2513" s="274"/>
      <c r="D2513" s="569"/>
      <c r="E2513" s="662"/>
    </row>
  </sheetData>
  <mergeCells count="3">
    <mergeCell ref="B1:E1"/>
    <mergeCell ref="B2:E2"/>
    <mergeCell ref="B3:E3"/>
  </mergeCells>
  <pageMargins left="0.7" right="0.7" top="0.75" bottom="0.75" header="0.3" footer="0.3"/>
  <pageSetup scale="72" orientation="landscape" r:id="rId1"/>
  <headerFooter>
    <oddHeader xml:space="preserve">&amp;L
</oddHeader>
    <oddFooter>&amp;Cpágina 30</oddFooter>
  </headerFooter>
  <colBreaks count="1" manualBreakCount="1">
    <brk id="5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view="pageLayout" zoomScaleNormal="100" workbookViewId="0">
      <selection activeCell="B3" sqref="B3:E3"/>
    </sheetView>
  </sheetViews>
  <sheetFormatPr baseColWidth="10" defaultRowHeight="12.75"/>
  <cols>
    <col min="1" max="1" width="4.85546875" style="636" customWidth="1"/>
    <col min="2" max="2" width="30.85546875" style="636" customWidth="1"/>
    <col min="3" max="3" width="84.42578125" style="636" customWidth="1"/>
    <col min="4" max="4" width="31.7109375" style="636" customWidth="1"/>
    <col min="5" max="5" width="4.85546875" style="636" customWidth="1"/>
    <col min="6" max="16384" width="11.42578125" style="636"/>
  </cols>
  <sheetData>
    <row r="1" spans="1:8" s="213" customFormat="1">
      <c r="B1" s="1169" t="s">
        <v>754</v>
      </c>
      <c r="C1" s="1169"/>
      <c r="D1" s="1169"/>
      <c r="E1" s="1169"/>
    </row>
    <row r="2" spans="1:8" s="213" customFormat="1">
      <c r="B2" s="1169" t="s">
        <v>1004</v>
      </c>
      <c r="C2" s="1169"/>
      <c r="D2" s="1169"/>
      <c r="E2" s="1169"/>
    </row>
    <row r="3" spans="1:8" s="213" customFormat="1">
      <c r="B3" s="1169" t="s">
        <v>0</v>
      </c>
      <c r="C3" s="1169"/>
      <c r="D3" s="1169"/>
      <c r="E3" s="1169"/>
    </row>
    <row r="4" spans="1:8">
      <c r="A4" s="666"/>
      <c r="B4" s="665" t="s">
        <v>3</v>
      </c>
      <c r="C4" s="621" t="s">
        <v>674</v>
      </c>
      <c r="D4" s="281"/>
      <c r="E4" s="664"/>
      <c r="F4" s="244"/>
      <c r="G4" s="244"/>
      <c r="H4" s="244"/>
    </row>
    <row r="5" spans="1:8">
      <c r="A5" s="666"/>
      <c r="B5" s="631"/>
      <c r="C5" s="630"/>
      <c r="D5" s="630"/>
      <c r="E5" s="622"/>
    </row>
    <row r="6" spans="1:8" s="663" customFormat="1">
      <c r="A6" s="629"/>
      <c r="B6" s="623"/>
      <c r="C6" s="629"/>
      <c r="D6" s="629"/>
      <c r="E6" s="623"/>
    </row>
    <row r="7" spans="1:8" s="165" customFormat="1">
      <c r="A7" s="1170" t="s">
        <v>675</v>
      </c>
      <c r="B7" s="1171"/>
      <c r="C7" s="660" t="s">
        <v>755</v>
      </c>
      <c r="D7" s="660" t="s">
        <v>677</v>
      </c>
      <c r="E7" s="659"/>
    </row>
    <row r="8" spans="1:8" s="663" customFormat="1">
      <c r="A8" s="658"/>
      <c r="B8" s="657"/>
      <c r="C8" s="656"/>
      <c r="D8" s="655"/>
      <c r="E8" s="654"/>
    </row>
    <row r="9" spans="1:8">
      <c r="A9" s="653"/>
      <c r="B9" s="652"/>
      <c r="C9" s="651"/>
      <c r="D9" s="650"/>
      <c r="E9" s="649"/>
    </row>
    <row r="10" spans="1:8">
      <c r="A10" s="653"/>
      <c r="B10" s="274" t="s">
        <v>756</v>
      </c>
      <c r="C10" s="470" t="s">
        <v>757</v>
      </c>
      <c r="D10" s="730">
        <v>3940957.25</v>
      </c>
      <c r="E10" s="649"/>
    </row>
    <row r="11" spans="1:8">
      <c r="A11" s="653"/>
      <c r="B11" s="274" t="s">
        <v>758</v>
      </c>
      <c r="C11" s="470" t="s">
        <v>757</v>
      </c>
      <c r="D11" s="685">
        <v>2482867.4500000002</v>
      </c>
      <c r="E11" s="649"/>
    </row>
    <row r="12" spans="1:8">
      <c r="A12" s="653"/>
      <c r="B12" s="274" t="s">
        <v>759</v>
      </c>
      <c r="C12" s="470" t="s">
        <v>760</v>
      </c>
      <c r="D12" s="685">
        <v>921707.13</v>
      </c>
      <c r="E12" s="649"/>
    </row>
    <row r="13" spans="1:8">
      <c r="A13" s="653"/>
      <c r="B13" s="274" t="s">
        <v>761</v>
      </c>
      <c r="C13" s="470" t="s">
        <v>762</v>
      </c>
      <c r="D13" s="685">
        <v>3763892.89</v>
      </c>
      <c r="E13" s="649"/>
    </row>
    <row r="14" spans="1:8">
      <c r="A14" s="653"/>
      <c r="B14" s="274" t="s">
        <v>763</v>
      </c>
      <c r="C14" s="470" t="s">
        <v>764</v>
      </c>
      <c r="D14" s="685">
        <v>4298615.45</v>
      </c>
      <c r="E14" s="649"/>
    </row>
    <row r="15" spans="1:8">
      <c r="A15" s="653"/>
      <c r="B15" s="274" t="s">
        <v>765</v>
      </c>
      <c r="C15" s="470" t="s">
        <v>766</v>
      </c>
      <c r="D15" s="685">
        <v>2288712.91</v>
      </c>
      <c r="E15" s="649"/>
    </row>
    <row r="16" spans="1:8">
      <c r="A16" s="653"/>
      <c r="B16" s="274" t="s">
        <v>767</v>
      </c>
      <c r="C16" s="470" t="s">
        <v>766</v>
      </c>
      <c r="D16" s="685">
        <v>2288712.9300000002</v>
      </c>
      <c r="E16" s="649"/>
    </row>
    <row r="17" spans="1:5">
      <c r="A17" s="648"/>
      <c r="B17" s="274" t="s">
        <v>768</v>
      </c>
      <c r="C17" s="470" t="s">
        <v>769</v>
      </c>
      <c r="D17" s="685">
        <v>14206198.380000001</v>
      </c>
      <c r="E17" s="649"/>
    </row>
    <row r="18" spans="1:5">
      <c r="A18" s="648"/>
      <c r="B18" s="274" t="s">
        <v>770</v>
      </c>
      <c r="C18" s="470" t="s">
        <v>769</v>
      </c>
      <c r="D18" s="685">
        <v>13504401.77</v>
      </c>
      <c r="E18" s="649"/>
    </row>
    <row r="19" spans="1:5">
      <c r="A19" s="648"/>
      <c r="B19" s="274" t="s">
        <v>772</v>
      </c>
      <c r="C19" s="651" t="s">
        <v>931</v>
      </c>
      <c r="D19" s="731">
        <v>17563929.23</v>
      </c>
      <c r="E19" s="649"/>
    </row>
    <row r="20" spans="1:5">
      <c r="A20" s="653"/>
      <c r="B20" s="646" t="s">
        <v>809</v>
      </c>
      <c r="C20" s="651" t="s">
        <v>932</v>
      </c>
      <c r="D20" s="731">
        <v>15553017.59</v>
      </c>
      <c r="E20" s="649"/>
    </row>
    <row r="21" spans="1:5">
      <c r="A21" s="653"/>
      <c r="B21" s="646" t="s">
        <v>937</v>
      </c>
      <c r="C21" s="651" t="s">
        <v>933</v>
      </c>
      <c r="D21" s="763">
        <v>3289236.74</v>
      </c>
      <c r="E21" s="649"/>
    </row>
    <row r="22" spans="1:5">
      <c r="A22" s="653"/>
      <c r="B22" s="646" t="s">
        <v>938</v>
      </c>
      <c r="C22" s="651" t="s">
        <v>934</v>
      </c>
      <c r="D22" s="763">
        <v>5818478.7199999997</v>
      </c>
      <c r="E22" s="649"/>
    </row>
    <row r="23" spans="1:5">
      <c r="A23" s="653"/>
      <c r="B23" s="646" t="s">
        <v>948</v>
      </c>
      <c r="C23" s="651" t="s">
        <v>950</v>
      </c>
      <c r="D23" s="763">
        <v>1262359.33</v>
      </c>
      <c r="E23" s="649"/>
    </row>
    <row r="24" spans="1:5">
      <c r="A24" s="653"/>
      <c r="B24" s="646" t="s">
        <v>949</v>
      </c>
      <c r="C24" s="651" t="s">
        <v>951</v>
      </c>
      <c r="D24" s="763">
        <v>5329391.93</v>
      </c>
      <c r="E24" s="649"/>
    </row>
    <row r="25" spans="1:5">
      <c r="A25" s="653"/>
      <c r="B25" s="646"/>
      <c r="C25" s="651"/>
      <c r="D25" s="763"/>
      <c r="E25" s="649"/>
    </row>
    <row r="26" spans="1:5">
      <c r="A26" s="653"/>
      <c r="B26" s="646"/>
      <c r="C26" s="769" t="s">
        <v>130</v>
      </c>
      <c r="D26" s="661">
        <f>SUM(D10:D24)</f>
        <v>96512479.699999988</v>
      </c>
      <c r="E26" s="649"/>
    </row>
    <row r="27" spans="1:5">
      <c r="A27" s="653"/>
      <c r="B27" s="646"/>
      <c r="C27" s="651"/>
      <c r="D27" s="763"/>
      <c r="E27" s="649"/>
    </row>
    <row r="28" spans="1:5">
      <c r="A28" s="653"/>
      <c r="B28" s="646"/>
      <c r="C28" s="651"/>
      <c r="D28" s="763"/>
      <c r="E28" s="649"/>
    </row>
    <row r="29" spans="1:5">
      <c r="A29" s="653"/>
      <c r="B29" s="646"/>
      <c r="C29" s="651"/>
      <c r="D29" s="647"/>
      <c r="E29" s="649"/>
    </row>
    <row r="30" spans="1:5">
      <c r="A30" s="653"/>
      <c r="B30" s="646"/>
      <c r="C30" s="651"/>
      <c r="D30" s="647"/>
      <c r="E30" s="649"/>
    </row>
    <row r="31" spans="1:5">
      <c r="A31" s="653"/>
      <c r="B31" s="646"/>
      <c r="C31" s="651"/>
      <c r="D31" s="647"/>
      <c r="E31" s="649"/>
    </row>
    <row r="32" spans="1:5">
      <c r="A32" s="627"/>
      <c r="B32" s="626"/>
      <c r="C32" s="645"/>
      <c r="D32" s="644"/>
      <c r="E32" s="643"/>
    </row>
    <row r="33" spans="1:9">
      <c r="A33" s="642"/>
      <c r="B33" s="641"/>
      <c r="C33" s="1172"/>
      <c r="D33" s="1173"/>
      <c r="E33" s="1173"/>
    </row>
    <row r="34" spans="1:9">
      <c r="A34" s="162"/>
      <c r="B34" s="162"/>
      <c r="C34" s="162"/>
      <c r="E34" s="89"/>
      <c r="F34" s="89"/>
      <c r="G34" s="162"/>
      <c r="H34" s="162"/>
      <c r="I34" s="162"/>
    </row>
  </sheetData>
  <mergeCells count="5">
    <mergeCell ref="B1:E1"/>
    <mergeCell ref="B2:E2"/>
    <mergeCell ref="B3:E3"/>
    <mergeCell ref="A7:B7"/>
    <mergeCell ref="C33:E33"/>
  </mergeCells>
  <pageMargins left="0.7" right="0.7" top="0.75" bottom="0.75" header="0.3" footer="0.3"/>
  <pageSetup scale="72" orientation="landscape" horizontalDpi="4294967295" verticalDpi="4294967295" r:id="rId1"/>
  <headerFooter>
    <oddFooter>&amp;Cpágina 31</oddFooter>
  </headerFooter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view="pageLayout" topLeftCell="A4" zoomScale="85" zoomScaleNormal="80" zoomScalePageLayoutView="85" workbookViewId="0">
      <selection activeCell="I44" sqref="I44"/>
    </sheetView>
  </sheetViews>
  <sheetFormatPr baseColWidth="10" defaultRowHeight="12.75"/>
  <cols>
    <col min="1" max="1" width="4.5703125" style="26" customWidth="1"/>
    <col min="2" max="2" width="24.7109375" style="26" customWidth="1"/>
    <col min="3" max="3" width="40" style="26" customWidth="1"/>
    <col min="4" max="5" width="18.7109375" style="26" customWidth="1"/>
    <col min="6" max="6" width="10.7109375" style="26" customWidth="1"/>
    <col min="7" max="7" width="24.7109375" style="26" customWidth="1"/>
    <col min="8" max="8" width="29.7109375" style="121" customWidth="1"/>
    <col min="9" max="10" width="18.7109375" style="26" customWidth="1"/>
    <col min="11" max="11" width="4.5703125" style="26" customWidth="1"/>
    <col min="12" max="16384" width="11.42578125" style="26"/>
  </cols>
  <sheetData>
    <row r="1" spans="1:11" ht="14.1" customHeight="1">
      <c r="A1" s="118"/>
      <c r="B1" s="24"/>
      <c r="C1" s="861"/>
      <c r="D1" s="861"/>
      <c r="E1" s="861"/>
      <c r="F1" s="861"/>
      <c r="G1" s="861"/>
      <c r="H1" s="861"/>
      <c r="I1" s="861"/>
      <c r="J1" s="119"/>
      <c r="K1" s="119"/>
    </row>
    <row r="2" spans="1:11" ht="14.1" customHeight="1">
      <c r="A2" s="25"/>
      <c r="B2" s="24"/>
      <c r="C2" s="861" t="s">
        <v>431</v>
      </c>
      <c r="D2" s="861"/>
      <c r="E2" s="861"/>
      <c r="F2" s="861"/>
      <c r="G2" s="861"/>
      <c r="H2" s="861"/>
      <c r="I2" s="861"/>
      <c r="J2" s="25"/>
      <c r="K2" s="25"/>
    </row>
    <row r="3" spans="1:11" ht="14.1" customHeight="1">
      <c r="A3" s="861" t="s">
        <v>967</v>
      </c>
      <c r="B3" s="861"/>
      <c r="C3" s="861"/>
      <c r="D3" s="861"/>
      <c r="E3" s="861"/>
      <c r="F3" s="861"/>
      <c r="G3" s="861"/>
      <c r="H3" s="861"/>
      <c r="I3" s="861"/>
      <c r="J3" s="861"/>
      <c r="K3" s="861"/>
    </row>
    <row r="4" spans="1:11" ht="14.1" customHeight="1">
      <c r="A4" s="861" t="s">
        <v>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</row>
    <row r="5" spans="1:11" ht="20.100000000000001" customHeight="1">
      <c r="A5" s="30"/>
      <c r="B5" s="31"/>
      <c r="C5" s="32"/>
      <c r="D5" s="31" t="s">
        <v>3</v>
      </c>
      <c r="E5" s="281" t="s">
        <v>494</v>
      </c>
      <c r="F5" s="281"/>
      <c r="G5" s="281"/>
      <c r="H5" s="32"/>
      <c r="I5" s="32"/>
      <c r="J5" s="32"/>
    </row>
    <row r="6" spans="1:11" ht="3" customHeight="1">
      <c r="A6" s="120"/>
      <c r="B6" s="120"/>
      <c r="C6" s="120"/>
      <c r="D6" s="120"/>
      <c r="E6" s="120"/>
      <c r="F6" s="120"/>
    </row>
    <row r="7" spans="1:11" s="33" customFormat="1" ht="3" customHeight="1">
      <c r="A7" s="30"/>
      <c r="B7" s="34"/>
      <c r="C7" s="34"/>
      <c r="D7" s="34"/>
      <c r="E7" s="34"/>
      <c r="F7" s="35"/>
      <c r="H7" s="122"/>
    </row>
    <row r="8" spans="1:11" s="33" customFormat="1" ht="3" customHeight="1">
      <c r="A8" s="37"/>
      <c r="B8" s="37"/>
      <c r="C8" s="37"/>
      <c r="D8" s="38"/>
      <c r="E8" s="38"/>
      <c r="F8" s="39"/>
      <c r="H8" s="122"/>
    </row>
    <row r="9" spans="1:11" s="33" customFormat="1" ht="20.100000000000001" customHeight="1">
      <c r="A9" s="40"/>
      <c r="B9" s="860" t="s">
        <v>74</v>
      </c>
      <c r="C9" s="860"/>
      <c r="D9" s="41" t="s">
        <v>65</v>
      </c>
      <c r="E9" s="41" t="s">
        <v>66</v>
      </c>
      <c r="F9" s="42"/>
      <c r="G9" s="860" t="s">
        <v>74</v>
      </c>
      <c r="H9" s="860"/>
      <c r="I9" s="41" t="s">
        <v>65</v>
      </c>
      <c r="J9" s="41" t="s">
        <v>66</v>
      </c>
      <c r="K9" s="43"/>
    </row>
    <row r="10" spans="1:11" ht="3" customHeight="1">
      <c r="A10" s="45"/>
      <c r="B10" s="46"/>
      <c r="C10" s="46"/>
      <c r="D10" s="47"/>
      <c r="E10" s="47"/>
      <c r="F10" s="36"/>
      <c r="G10" s="33"/>
      <c r="H10" s="122"/>
      <c r="I10" s="33"/>
      <c r="J10" s="33"/>
      <c r="K10" s="48"/>
    </row>
    <row r="11" spans="1:11" s="33" customFormat="1" ht="3" customHeight="1">
      <c r="A11" s="123"/>
      <c r="B11" s="124"/>
      <c r="C11" s="124"/>
      <c r="D11" s="125"/>
      <c r="E11" s="125"/>
      <c r="F11" s="51"/>
      <c r="H11" s="122"/>
      <c r="K11" s="48"/>
    </row>
    <row r="12" spans="1:11">
      <c r="A12" s="57"/>
      <c r="B12" s="865" t="s">
        <v>5</v>
      </c>
      <c r="C12" s="865"/>
      <c r="D12" s="570"/>
      <c r="E12" s="126">
        <f>+E14+E24</f>
        <v>14235015.030000001</v>
      </c>
      <c r="F12" s="51"/>
      <c r="G12" s="865" t="s">
        <v>6</v>
      </c>
      <c r="H12" s="865"/>
      <c r="I12" s="126">
        <f>+I16-J23</f>
        <v>29509163.420000002</v>
      </c>
      <c r="J12" s="126">
        <f>+J16</f>
        <v>0</v>
      </c>
      <c r="K12" s="48"/>
    </row>
    <row r="13" spans="1:11">
      <c r="A13" s="54"/>
      <c r="B13" s="59"/>
      <c r="C13" s="86"/>
      <c r="D13" s="127"/>
      <c r="E13" s="127"/>
      <c r="F13" s="51"/>
      <c r="G13" s="59"/>
      <c r="H13" s="59"/>
      <c r="I13" s="127"/>
      <c r="J13" s="127"/>
      <c r="K13" s="48"/>
    </row>
    <row r="14" spans="1:11">
      <c r="A14" s="54"/>
      <c r="B14" s="865" t="s">
        <v>7</v>
      </c>
      <c r="C14" s="865"/>
      <c r="D14" s="126"/>
      <c r="E14" s="126">
        <f>+E16-D18+E17</f>
        <v>336607.05999999976</v>
      </c>
      <c r="F14" s="51"/>
      <c r="G14" s="865" t="s">
        <v>8</v>
      </c>
      <c r="H14" s="865"/>
      <c r="I14" s="126">
        <f>+I16-J23</f>
        <v>29509163.420000002</v>
      </c>
      <c r="J14" s="126">
        <v>0</v>
      </c>
      <c r="K14" s="48"/>
    </row>
    <row r="15" spans="1:11">
      <c r="A15" s="54"/>
      <c r="B15" s="59"/>
      <c r="C15" s="86"/>
      <c r="D15" s="127"/>
      <c r="E15" s="127"/>
      <c r="F15" s="51"/>
      <c r="G15" s="59"/>
      <c r="H15" s="59"/>
      <c r="I15" s="127"/>
      <c r="J15" s="127"/>
      <c r="K15" s="48"/>
    </row>
    <row r="16" spans="1:11">
      <c r="A16" s="57"/>
      <c r="B16" s="863" t="s">
        <v>9</v>
      </c>
      <c r="C16" s="863"/>
      <c r="D16" s="699"/>
      <c r="E16" s="128">
        <v>6393385.3300000001</v>
      </c>
      <c r="F16" s="51"/>
      <c r="G16" s="863" t="s">
        <v>10</v>
      </c>
      <c r="H16" s="863"/>
      <c r="I16" s="128">
        <v>29509163.420000002</v>
      </c>
      <c r="J16" s="699">
        <v>0</v>
      </c>
      <c r="K16" s="48"/>
    </row>
    <row r="17" spans="1:11">
      <c r="A17" s="57"/>
      <c r="B17" s="863" t="s">
        <v>11</v>
      </c>
      <c r="C17" s="863"/>
      <c r="D17" s="128"/>
      <c r="E17" s="128">
        <v>28964.84</v>
      </c>
      <c r="F17" s="51"/>
      <c r="G17" s="863" t="s">
        <v>12</v>
      </c>
      <c r="H17" s="863"/>
      <c r="I17" s="128">
        <f>IF(ESF!I17&gt;ESF!J17,ESF!I17-ESF!J17,0)</f>
        <v>0</v>
      </c>
      <c r="J17" s="128">
        <f>IF(I17&gt;0,0,ESF!J17-ESF!I17)</f>
        <v>0</v>
      </c>
      <c r="K17" s="48"/>
    </row>
    <row r="18" spans="1:11">
      <c r="A18" s="57"/>
      <c r="B18" s="863" t="s">
        <v>13</v>
      </c>
      <c r="C18" s="863"/>
      <c r="D18" s="699">
        <v>6085743.1100000003</v>
      </c>
      <c r="E18" s="128">
        <v>0</v>
      </c>
      <c r="F18" s="51"/>
      <c r="G18" s="863" t="s">
        <v>14</v>
      </c>
      <c r="H18" s="863"/>
      <c r="I18" s="128">
        <f>IF(ESF!I18&gt;ESF!J18,ESF!I18-ESF!J18,0)</f>
        <v>0</v>
      </c>
      <c r="J18" s="128">
        <f>IF(I18&gt;0,0,ESF!J18-ESF!I18)</f>
        <v>0</v>
      </c>
      <c r="K18" s="48"/>
    </row>
    <row r="19" spans="1:11">
      <c r="A19" s="57"/>
      <c r="B19" s="863" t="s">
        <v>15</v>
      </c>
      <c r="C19" s="863"/>
      <c r="D19" s="699">
        <v>0</v>
      </c>
      <c r="E19" s="128">
        <f>IF(D19&gt;0,0,ESF!D19-ESF!E19)</f>
        <v>0</v>
      </c>
      <c r="F19" s="51"/>
      <c r="G19" s="863" t="s">
        <v>16</v>
      </c>
      <c r="H19" s="863"/>
      <c r="I19" s="128">
        <f>IF(ESF!I19&gt;ESF!J19,ESF!I19-ESF!J19,0)</f>
        <v>0</v>
      </c>
      <c r="J19" s="128">
        <f>IF(I19&gt;0,0,ESF!J19-ESF!I19)</f>
        <v>0</v>
      </c>
      <c r="K19" s="48"/>
    </row>
    <row r="20" spans="1:11">
      <c r="A20" s="57"/>
      <c r="B20" s="863" t="s">
        <v>17</v>
      </c>
      <c r="C20" s="863"/>
      <c r="D20" s="128">
        <f>IF(ESF!D20&lt;ESF!E20,ESF!E20-ESF!D20,0)</f>
        <v>0</v>
      </c>
      <c r="E20" s="128">
        <f>IF(D20&gt;0,0,ESF!D20-ESF!E20)</f>
        <v>0</v>
      </c>
      <c r="F20" s="51"/>
      <c r="G20" s="863" t="s">
        <v>18</v>
      </c>
      <c r="H20" s="863"/>
      <c r="I20" s="128">
        <f>IF(ESF!I20&gt;ESF!J20,ESF!I20-ESF!J20,0)</f>
        <v>0</v>
      </c>
      <c r="J20" s="128">
        <f>IF(I20&gt;0,0,ESF!J20-ESF!I20)</f>
        <v>0</v>
      </c>
      <c r="K20" s="48"/>
    </row>
    <row r="21" spans="1:11" ht="25.5" customHeight="1">
      <c r="A21" s="57"/>
      <c r="B21" s="863" t="s">
        <v>19</v>
      </c>
      <c r="C21" s="863"/>
      <c r="D21" s="128">
        <f>IF(ESF!D21&lt;ESF!E21,ESF!E21-ESF!D21,0)</f>
        <v>0</v>
      </c>
      <c r="E21" s="128">
        <f>IF(D21&gt;0,0,ESF!D21-ESF!E21)</f>
        <v>0</v>
      </c>
      <c r="F21" s="51"/>
      <c r="G21" s="866" t="s">
        <v>20</v>
      </c>
      <c r="H21" s="866"/>
      <c r="I21" s="128">
        <f>IF(ESF!I21&gt;ESF!J21,ESF!I21-ESF!J21,0)</f>
        <v>0</v>
      </c>
      <c r="J21" s="128">
        <f>IF(I21&gt;0,0,ESF!J21-ESF!I21)</f>
        <v>0</v>
      </c>
      <c r="K21" s="48"/>
    </row>
    <row r="22" spans="1:11">
      <c r="A22" s="57"/>
      <c r="B22" s="863" t="s">
        <v>21</v>
      </c>
      <c r="C22" s="863"/>
      <c r="D22" s="128">
        <f>IF(ESF!D22&lt;ESF!E22,ESF!E22-ESF!D22,0)</f>
        <v>0</v>
      </c>
      <c r="E22" s="128">
        <f>IF(D22&gt;0,0,ESF!D22-ESF!E22)</f>
        <v>0</v>
      </c>
      <c r="F22" s="51"/>
      <c r="G22" s="863" t="s">
        <v>22</v>
      </c>
      <c r="H22" s="863"/>
      <c r="I22" s="128">
        <f>IF(ESF!I22&gt;ESF!J22,ESF!I22-ESF!J22,0)</f>
        <v>0</v>
      </c>
      <c r="J22" s="128">
        <f>IF(I22&gt;0,0,ESF!J22-ESF!I22)</f>
        <v>0</v>
      </c>
      <c r="K22" s="48"/>
    </row>
    <row r="23" spans="1:11">
      <c r="A23" s="54"/>
      <c r="B23" s="59"/>
      <c r="C23" s="86"/>
      <c r="D23" s="127"/>
      <c r="E23" s="127"/>
      <c r="F23" s="51"/>
      <c r="G23" s="863" t="s">
        <v>23</v>
      </c>
      <c r="H23" s="863"/>
      <c r="I23" s="128">
        <f>IF(ESF!I23&gt;ESF!J23,ESF!I23-ESF!J23,0)</f>
        <v>0</v>
      </c>
      <c r="J23" s="128">
        <v>0</v>
      </c>
      <c r="K23" s="48"/>
    </row>
    <row r="24" spans="1:11">
      <c r="A24" s="54"/>
      <c r="B24" s="865" t="s">
        <v>26</v>
      </c>
      <c r="C24" s="865"/>
      <c r="D24" s="126">
        <v>0</v>
      </c>
      <c r="E24" s="126">
        <f>E28+E29-D31</f>
        <v>13898407.970000001</v>
      </c>
      <c r="F24" s="51"/>
      <c r="G24" s="59"/>
      <c r="H24" s="59"/>
      <c r="I24" s="127"/>
      <c r="J24" s="127"/>
      <c r="K24" s="48"/>
    </row>
    <row r="25" spans="1:11">
      <c r="A25" s="54"/>
      <c r="B25" s="59"/>
      <c r="C25" s="86"/>
      <c r="D25" s="127"/>
      <c r="E25" s="127"/>
      <c r="F25" s="51"/>
      <c r="G25" s="867" t="s">
        <v>27</v>
      </c>
      <c r="H25" s="867"/>
      <c r="I25" s="126">
        <f>SUM(I27:I32)</f>
        <v>0</v>
      </c>
      <c r="J25" s="126">
        <f>SUM(J27:J32)</f>
        <v>0</v>
      </c>
      <c r="K25" s="48"/>
    </row>
    <row r="26" spans="1:11">
      <c r="A26" s="57"/>
      <c r="B26" s="863" t="s">
        <v>28</v>
      </c>
      <c r="C26" s="863"/>
      <c r="D26" s="128">
        <f>IF(ESF!D29&lt;ESF!E29,ESF!E29-ESF!D29,0)</f>
        <v>0</v>
      </c>
      <c r="E26" s="128">
        <f>IF(D26&gt;0,0,ESF!D29-ESF!E29)</f>
        <v>0</v>
      </c>
      <c r="F26" s="51"/>
      <c r="G26" s="59"/>
      <c r="H26" s="59"/>
      <c r="I26" s="127"/>
      <c r="J26" s="127"/>
      <c r="K26" s="48"/>
    </row>
    <row r="27" spans="1:11">
      <c r="A27" s="57"/>
      <c r="B27" s="863" t="s">
        <v>30</v>
      </c>
      <c r="C27" s="863"/>
      <c r="D27" s="128">
        <f>IF(ESF!D30&lt;ESF!E30,ESF!E30-ESF!D30,0)</f>
        <v>0</v>
      </c>
      <c r="E27" s="128">
        <f>IF(D27&gt;0,0,ESF!D30-ESF!E30)</f>
        <v>0</v>
      </c>
      <c r="F27" s="51"/>
      <c r="G27" s="863" t="s">
        <v>29</v>
      </c>
      <c r="H27" s="863"/>
      <c r="I27" s="128">
        <f>IF(ESF!I29&gt;ESF!J29,ESF!I29-ESF!J29,0)</f>
        <v>0</v>
      </c>
      <c r="J27" s="128">
        <f>IF(I27&gt;0,0,ESF!J29-ESF!I29)</f>
        <v>0</v>
      </c>
      <c r="K27" s="48"/>
    </row>
    <row r="28" spans="1:11">
      <c r="A28" s="57"/>
      <c r="B28" s="863" t="s">
        <v>32</v>
      </c>
      <c r="C28" s="863"/>
      <c r="D28" s="128">
        <f>IF(ESF!D31&lt;ESF!E31,ESF!E31-ESF!D31,0)</f>
        <v>0</v>
      </c>
      <c r="E28" s="699">
        <v>13854854.48</v>
      </c>
      <c r="F28" s="51"/>
      <c r="G28" s="863" t="s">
        <v>31</v>
      </c>
      <c r="H28" s="863"/>
      <c r="I28" s="128">
        <f>IF(ESF!I30&gt;ESF!J30,ESF!I30-ESF!J30,0)</f>
        <v>0</v>
      </c>
      <c r="J28" s="128">
        <f>IF(I28&gt;0,0,ESF!J30-ESF!I30)</f>
        <v>0</v>
      </c>
      <c r="K28" s="48"/>
    </row>
    <row r="29" spans="1:11">
      <c r="A29" s="57"/>
      <c r="B29" s="863" t="s">
        <v>34</v>
      </c>
      <c r="C29" s="863"/>
      <c r="D29" s="128">
        <f>IF(ESF!D32&lt;ESF!E32,ESF!E32-ESF!D32,0)</f>
        <v>0</v>
      </c>
      <c r="E29" s="699">
        <v>43553.49</v>
      </c>
      <c r="F29" s="51"/>
      <c r="G29" s="863" t="s">
        <v>33</v>
      </c>
      <c r="H29" s="863"/>
      <c r="I29" s="128">
        <f>IF(ESF!I31&gt;ESF!J31,ESF!I31-ESF!J31,0)</f>
        <v>0</v>
      </c>
      <c r="J29" s="128">
        <f>IF(I29&gt;0,0,ESF!J31-ESF!I31)</f>
        <v>0</v>
      </c>
      <c r="K29" s="48"/>
    </row>
    <row r="30" spans="1:11">
      <c r="A30" s="57"/>
      <c r="B30" s="863" t="s">
        <v>36</v>
      </c>
      <c r="C30" s="863"/>
      <c r="D30" s="128">
        <v>0</v>
      </c>
      <c r="E30" s="128">
        <v>0</v>
      </c>
      <c r="F30" s="51"/>
      <c r="G30" s="863" t="s">
        <v>35</v>
      </c>
      <c r="H30" s="863"/>
      <c r="I30" s="128">
        <f>IF(ESF!I32&gt;ESF!J32,ESF!I32-ESF!J32,0)</f>
        <v>0</v>
      </c>
      <c r="J30" s="128">
        <f>IF(I30&gt;0,0,ESF!J32-ESF!I32)</f>
        <v>0</v>
      </c>
      <c r="K30" s="48"/>
    </row>
    <row r="31" spans="1:11" ht="26.1" customHeight="1">
      <c r="A31" s="57"/>
      <c r="B31" s="866" t="s">
        <v>38</v>
      </c>
      <c r="C31" s="866"/>
      <c r="D31" s="128">
        <v>0</v>
      </c>
      <c r="E31" s="128">
        <f>IF(D31&gt;0,0,ESF!D34-ESF!E34)</f>
        <v>0</v>
      </c>
      <c r="F31" s="51"/>
      <c r="G31" s="866" t="s">
        <v>37</v>
      </c>
      <c r="H31" s="866"/>
      <c r="I31" s="128">
        <f>IF(ESF!I33&gt;ESF!J33,ESF!I33-ESF!J33,0)</f>
        <v>0</v>
      </c>
      <c r="J31" s="128">
        <f>IF(I31&gt;0,0,ESF!J33-ESF!I33)</f>
        <v>0</v>
      </c>
      <c r="K31" s="48"/>
    </row>
    <row r="32" spans="1:11">
      <c r="A32" s="57"/>
      <c r="B32" s="863" t="s">
        <v>40</v>
      </c>
      <c r="C32" s="863"/>
      <c r="D32" s="128">
        <v>0</v>
      </c>
      <c r="E32" s="128">
        <f>IF(D32&gt;0,0,ESF!D35-ESF!E35)</f>
        <v>0</v>
      </c>
      <c r="F32" s="51"/>
      <c r="G32" s="863" t="s">
        <v>39</v>
      </c>
      <c r="H32" s="863"/>
      <c r="I32" s="128">
        <f>IF(ESF!I34&gt;ESF!J34,ESF!I34-ESF!J34,0)</f>
        <v>0</v>
      </c>
      <c r="J32" s="128">
        <f>IF(I32&gt;0,0,ESF!J34-ESF!I34)</f>
        <v>0</v>
      </c>
      <c r="K32" s="48"/>
    </row>
    <row r="33" spans="1:12" ht="25.5" customHeight="1">
      <c r="A33" s="57"/>
      <c r="B33" s="866" t="s">
        <v>41</v>
      </c>
      <c r="C33" s="866"/>
      <c r="D33" s="128">
        <f>IF(ESF!D36&lt;ESF!E36,ESF!E36-ESF!D36,0)</f>
        <v>0</v>
      </c>
      <c r="E33" s="128">
        <f>IF(D33&gt;0,0,ESF!D36-ESF!E36)</f>
        <v>0</v>
      </c>
      <c r="F33" s="51"/>
      <c r="G33" s="59"/>
      <c r="H33" s="59"/>
      <c r="I33" s="129"/>
      <c r="J33" s="129"/>
      <c r="K33" s="48"/>
    </row>
    <row r="34" spans="1:12">
      <c r="A34" s="57"/>
      <c r="B34" s="863" t="s">
        <v>43</v>
      </c>
      <c r="C34" s="863"/>
      <c r="D34" s="128">
        <f>IF(ESF!D37&lt;ESF!E37,ESF!E37-ESF!D37,0)</f>
        <v>0</v>
      </c>
      <c r="E34" s="128">
        <f>IF(D34&gt;0,0,ESF!D37-ESF!E37)</f>
        <v>0</v>
      </c>
      <c r="F34" s="51"/>
      <c r="G34" s="865" t="s">
        <v>46</v>
      </c>
      <c r="H34" s="865"/>
      <c r="I34" s="126">
        <f>+I36+I42</f>
        <v>43744178.450000003</v>
      </c>
      <c r="J34" s="126">
        <v>0</v>
      </c>
      <c r="K34" s="48"/>
    </row>
    <row r="35" spans="1:12">
      <c r="A35" s="54"/>
      <c r="B35" s="59"/>
      <c r="C35" s="86"/>
      <c r="D35" s="129"/>
      <c r="E35" s="129"/>
      <c r="F35" s="51"/>
      <c r="G35" s="59"/>
      <c r="H35" s="59"/>
      <c r="I35" s="127"/>
      <c r="J35" s="127"/>
      <c r="K35" s="48"/>
    </row>
    <row r="36" spans="1:12">
      <c r="A36" s="57"/>
      <c r="B36" s="33"/>
      <c r="C36" s="33"/>
      <c r="D36" s="33"/>
      <c r="E36" s="33"/>
      <c r="F36" s="51"/>
      <c r="G36" s="865" t="s">
        <v>48</v>
      </c>
      <c r="H36" s="865"/>
      <c r="I36" s="126">
        <f>SUM(I38:I40)</f>
        <v>41089034.310000002</v>
      </c>
      <c r="J36" s="126">
        <f>SUM(J38:J40)</f>
        <v>0</v>
      </c>
      <c r="K36" s="48"/>
    </row>
    <row r="37" spans="1:12">
      <c r="A37" s="54"/>
      <c r="B37" s="33"/>
      <c r="C37" s="33"/>
      <c r="D37" s="33"/>
      <c r="E37" s="33"/>
      <c r="F37" s="51"/>
      <c r="G37" s="59"/>
      <c r="H37" s="59"/>
      <c r="I37" s="127"/>
      <c r="J37" s="127"/>
      <c r="K37" s="48"/>
    </row>
    <row r="38" spans="1:12">
      <c r="A38" s="57"/>
      <c r="B38" s="33"/>
      <c r="C38" s="33"/>
      <c r="D38" s="33"/>
      <c r="E38" s="33"/>
      <c r="F38" s="51"/>
      <c r="G38" s="863" t="s">
        <v>49</v>
      </c>
      <c r="H38" s="863"/>
      <c r="I38" s="128">
        <v>41089034.310000002</v>
      </c>
      <c r="J38" s="128">
        <v>0</v>
      </c>
      <c r="K38" s="48"/>
    </row>
    <row r="39" spans="1:12">
      <c r="A39" s="54"/>
      <c r="B39" s="33"/>
      <c r="C39" s="33"/>
      <c r="D39" s="33"/>
      <c r="E39" s="33"/>
      <c r="F39" s="51"/>
      <c r="G39" s="863" t="s">
        <v>50</v>
      </c>
      <c r="H39" s="863"/>
      <c r="I39" s="128">
        <f>IF(ESF!I45&gt;ESF!J45,ESF!I45-ESF!J45,0)</f>
        <v>0</v>
      </c>
      <c r="J39" s="128">
        <v>0</v>
      </c>
      <c r="K39" s="48"/>
    </row>
    <row r="40" spans="1:12">
      <c r="A40" s="57"/>
      <c r="B40" s="33"/>
      <c r="C40" s="33"/>
      <c r="D40" s="33"/>
      <c r="E40" s="33"/>
      <c r="F40" s="51"/>
      <c r="G40" s="863" t="s">
        <v>51</v>
      </c>
      <c r="H40" s="863"/>
      <c r="I40" s="128">
        <f>IF(ESF!I46&gt;ESF!J46,ESF!I46-ESF!J46,0)</f>
        <v>0</v>
      </c>
      <c r="J40" s="128">
        <f>IF(I40&gt;0,0,ESF!J46-ESF!I46)</f>
        <v>0</v>
      </c>
      <c r="K40" s="48"/>
    </row>
    <row r="41" spans="1:12">
      <c r="A41" s="57"/>
      <c r="B41" s="33"/>
      <c r="C41" s="33"/>
      <c r="D41" s="33"/>
      <c r="E41" s="33"/>
      <c r="F41" s="51"/>
      <c r="G41" s="59"/>
      <c r="H41" s="59"/>
      <c r="I41" s="127"/>
      <c r="J41" s="127"/>
      <c r="K41" s="48"/>
    </row>
    <row r="42" spans="1:12">
      <c r="A42" s="57"/>
      <c r="B42" s="33"/>
      <c r="C42" s="33"/>
      <c r="D42" s="33"/>
      <c r="E42" s="33"/>
      <c r="F42" s="51"/>
      <c r="G42" s="865" t="s">
        <v>52</v>
      </c>
      <c r="H42" s="865"/>
      <c r="I42" s="126">
        <f>+I44-J45</f>
        <v>2655144.14</v>
      </c>
      <c r="J42" s="126">
        <v>0</v>
      </c>
      <c r="K42" s="48"/>
    </row>
    <row r="43" spans="1:12">
      <c r="A43" s="57"/>
      <c r="B43" s="33"/>
      <c r="C43" s="33"/>
      <c r="D43" s="33"/>
      <c r="E43" s="33"/>
      <c r="F43" s="51"/>
      <c r="G43" s="59"/>
      <c r="H43" s="59"/>
      <c r="I43" s="127"/>
      <c r="J43" s="127"/>
      <c r="K43" s="48"/>
      <c r="L43" s="700"/>
    </row>
    <row r="44" spans="1:12">
      <c r="A44" s="57"/>
      <c r="B44" s="33"/>
      <c r="C44" s="33"/>
      <c r="D44" s="33"/>
      <c r="E44" s="33"/>
      <c r="F44" s="51"/>
      <c r="G44" s="863" t="s">
        <v>53</v>
      </c>
      <c r="H44" s="863"/>
      <c r="I44" s="128">
        <v>3551130.41</v>
      </c>
      <c r="J44" s="699">
        <v>0</v>
      </c>
      <c r="K44" s="48"/>
    </row>
    <row r="45" spans="1:12">
      <c r="A45" s="57"/>
      <c r="B45" s="33"/>
      <c r="C45" s="33"/>
      <c r="D45" s="33"/>
      <c r="E45" s="33"/>
      <c r="F45" s="51"/>
      <c r="G45" s="863" t="s">
        <v>54</v>
      </c>
      <c r="H45" s="863"/>
      <c r="I45" s="128">
        <v>0</v>
      </c>
      <c r="J45" s="699">
        <v>895986.27</v>
      </c>
      <c r="K45" s="491"/>
    </row>
    <row r="46" spans="1:12">
      <c r="A46" s="57"/>
      <c r="B46" s="33"/>
      <c r="C46" s="33"/>
      <c r="D46" s="33"/>
      <c r="E46" s="33"/>
      <c r="F46" s="51"/>
      <c r="G46" s="863" t="s">
        <v>55</v>
      </c>
      <c r="H46" s="863"/>
      <c r="I46" s="128">
        <f>IF(ESF!I52&gt;ESF!J52,ESF!I52-ESF!J52,0)</f>
        <v>0</v>
      </c>
      <c r="J46" s="128">
        <f>IF(I46&gt;0,0,ESF!J52-ESF!I52)</f>
        <v>0</v>
      </c>
      <c r="K46" s="48"/>
    </row>
    <row r="47" spans="1:12">
      <c r="A47" s="57"/>
      <c r="B47" s="33"/>
      <c r="C47" s="33"/>
      <c r="D47" s="33"/>
      <c r="E47" s="33"/>
      <c r="F47" s="51"/>
      <c r="G47" s="863" t="s">
        <v>56</v>
      </c>
      <c r="H47" s="863"/>
      <c r="I47" s="128">
        <f>IF(ESF!I53&gt;ESF!J53,ESF!I53-ESF!J53,0)</f>
        <v>0</v>
      </c>
      <c r="J47" s="128">
        <f>IF(I47&gt;0,0,ESF!J53-ESF!I53)</f>
        <v>0</v>
      </c>
      <c r="K47" s="48"/>
    </row>
    <row r="48" spans="1:12">
      <c r="A48" s="54"/>
      <c r="B48" s="33"/>
      <c r="C48" s="33"/>
      <c r="D48" s="33"/>
      <c r="E48" s="33"/>
      <c r="F48" s="51"/>
      <c r="G48" s="863" t="s">
        <v>57</v>
      </c>
      <c r="H48" s="863"/>
      <c r="I48" s="128">
        <f>IF(ESF!I54&gt;ESF!J54,ESF!I54-ESF!J54,0)</f>
        <v>0</v>
      </c>
      <c r="J48" s="128">
        <f>IF(I48&gt;0,0,ESF!J54-ESF!I54)</f>
        <v>0</v>
      </c>
      <c r="K48" s="48"/>
    </row>
    <row r="49" spans="1:11">
      <c r="A49" s="57"/>
      <c r="B49" s="33"/>
      <c r="C49" s="33"/>
      <c r="D49" s="33"/>
      <c r="E49" s="33"/>
      <c r="F49" s="51"/>
      <c r="G49" s="59"/>
      <c r="H49" s="59"/>
      <c r="I49" s="127"/>
      <c r="J49" s="127"/>
      <c r="K49" s="48"/>
    </row>
    <row r="50" spans="1:11" ht="26.1" customHeight="1">
      <c r="A50" s="54"/>
      <c r="B50" s="33"/>
      <c r="C50" s="33"/>
      <c r="D50" s="33"/>
      <c r="E50" s="33"/>
      <c r="F50" s="51"/>
      <c r="G50" s="865" t="s">
        <v>77</v>
      </c>
      <c r="H50" s="865"/>
      <c r="I50" s="126">
        <f>SUM(I52:I53)</f>
        <v>0</v>
      </c>
      <c r="J50" s="126">
        <f>SUM(J52:J53)</f>
        <v>0</v>
      </c>
      <c r="K50" s="48"/>
    </row>
    <row r="51" spans="1:11">
      <c r="A51" s="57"/>
      <c r="B51" s="33"/>
      <c r="C51" s="33"/>
      <c r="D51" s="33"/>
      <c r="E51" s="33"/>
      <c r="F51" s="51"/>
      <c r="G51" s="59"/>
      <c r="H51" s="59"/>
      <c r="I51" s="127"/>
      <c r="J51" s="127"/>
      <c r="K51" s="48"/>
    </row>
    <row r="52" spans="1:11">
      <c r="A52" s="57"/>
      <c r="B52" s="33"/>
      <c r="C52" s="33"/>
      <c r="D52" s="33"/>
      <c r="E52" s="33"/>
      <c r="F52" s="51"/>
      <c r="G52" s="863" t="s">
        <v>59</v>
      </c>
      <c r="H52" s="863"/>
      <c r="I52" s="128">
        <f>IF(ESF!I58&gt;ESF!J58,ESF!I58-ESF!J58,0)</f>
        <v>0</v>
      </c>
      <c r="J52" s="128">
        <f>IF(I52&gt;0,0,ESF!J58-ESF!I58)</f>
        <v>0</v>
      </c>
      <c r="K52" s="48"/>
    </row>
    <row r="53" spans="1:11" ht="19.5" customHeight="1">
      <c r="A53" s="130"/>
      <c r="B53" s="73"/>
      <c r="C53" s="73"/>
      <c r="D53" s="73"/>
      <c r="E53" s="73"/>
      <c r="F53" s="116"/>
      <c r="G53" s="884" t="s">
        <v>60</v>
      </c>
      <c r="H53" s="884"/>
      <c r="I53" s="131">
        <f>IF(ESF!I59&gt;ESF!J59,ESF!I59-ESF!J59,0)</f>
        <v>0</v>
      </c>
      <c r="J53" s="131">
        <f>IF(I53&gt;0,0,ESF!J59-ESF!I59)</f>
        <v>0</v>
      </c>
      <c r="K53" s="75"/>
    </row>
    <row r="54" spans="1:11" ht="6" customHeight="1">
      <c r="A54" s="132"/>
      <c r="B54" s="73"/>
      <c r="C54" s="76"/>
      <c r="D54" s="77"/>
      <c r="E54" s="78"/>
      <c r="F54" s="78"/>
      <c r="G54" s="73"/>
      <c r="H54" s="133"/>
      <c r="I54" s="77"/>
      <c r="J54" s="78"/>
      <c r="K54" s="78"/>
    </row>
    <row r="55" spans="1:11" ht="6" customHeight="1">
      <c r="A55" s="33"/>
      <c r="C55" s="60"/>
      <c r="D55" s="81"/>
      <c r="E55" s="82"/>
      <c r="F55" s="82"/>
      <c r="H55" s="134"/>
      <c r="I55" s="81"/>
      <c r="J55" s="82"/>
      <c r="K55" s="82"/>
    </row>
    <row r="56" spans="1:11" ht="6" customHeight="1">
      <c r="B56" s="60"/>
      <c r="C56" s="81"/>
      <c r="D56" s="82"/>
      <c r="E56" s="82"/>
      <c r="G56" s="83"/>
      <c r="H56" s="135"/>
      <c r="I56" s="82"/>
      <c r="J56" s="82"/>
    </row>
    <row r="57" spans="1:11" ht="15" customHeight="1">
      <c r="B57" s="876" t="s">
        <v>76</v>
      </c>
      <c r="C57" s="876"/>
      <c r="D57" s="876"/>
      <c r="E57" s="876"/>
      <c r="F57" s="876"/>
      <c r="G57" s="876"/>
      <c r="H57" s="876"/>
      <c r="I57" s="876"/>
      <c r="J57" s="876"/>
    </row>
    <row r="58" spans="1:11" ht="9.75" customHeight="1">
      <c r="B58" s="60"/>
      <c r="C58" s="81"/>
      <c r="D58" s="82"/>
      <c r="E58" s="82"/>
      <c r="G58" s="83"/>
      <c r="H58" s="135"/>
      <c r="I58" s="82"/>
      <c r="J58" s="82"/>
    </row>
    <row r="59" spans="1:11" ht="50.1" customHeight="1">
      <c r="B59" s="60"/>
      <c r="C59" s="136"/>
      <c r="D59" s="137"/>
      <c r="E59" s="82"/>
      <c r="F59" s="33"/>
      <c r="G59" s="138"/>
      <c r="H59" s="139"/>
      <c r="I59" s="82"/>
      <c r="J59" s="82"/>
    </row>
    <row r="60" spans="1:11" ht="14.1" customHeight="1">
      <c r="B60" s="85"/>
      <c r="C60" s="873"/>
      <c r="D60" s="873"/>
      <c r="E60" s="82"/>
      <c r="F60" s="82"/>
      <c r="G60" s="873"/>
      <c r="H60" s="873"/>
      <c r="I60" s="86"/>
      <c r="J60" s="82"/>
    </row>
    <row r="61" spans="1:11" ht="14.1" customHeight="1">
      <c r="B61" s="87"/>
      <c r="C61" s="869"/>
      <c r="D61" s="869"/>
      <c r="E61" s="88"/>
      <c r="F61" s="88"/>
      <c r="G61" s="869"/>
      <c r="H61" s="869"/>
      <c r="I61" s="86"/>
      <c r="J61" s="82"/>
    </row>
    <row r="62" spans="1:11">
      <c r="A62" s="115"/>
      <c r="C62" s="33"/>
      <c r="D62" s="33"/>
      <c r="E62" s="33"/>
      <c r="F62" s="51"/>
      <c r="G62" s="33"/>
      <c r="H62" s="122"/>
      <c r="I62" s="33"/>
    </row>
  </sheetData>
  <sheetProtection formatCells="0" selectLockedCells="1"/>
  <mergeCells count="61">
    <mergeCell ref="G18:H18"/>
    <mergeCell ref="G12:H12"/>
    <mergeCell ref="G14:H14"/>
    <mergeCell ref="G16:H16"/>
    <mergeCell ref="B12:C12"/>
    <mergeCell ref="B14:C14"/>
    <mergeCell ref="B16:C16"/>
    <mergeCell ref="G17:H17"/>
    <mergeCell ref="B17:C17"/>
    <mergeCell ref="G21:H21"/>
    <mergeCell ref="B30:C30"/>
    <mergeCell ref="G23:H23"/>
    <mergeCell ref="G25:H25"/>
    <mergeCell ref="G19:H19"/>
    <mergeCell ref="G53:H53"/>
    <mergeCell ref="B18:C18"/>
    <mergeCell ref="G52:H52"/>
    <mergeCell ref="B24:C24"/>
    <mergeCell ref="G45:H45"/>
    <mergeCell ref="G46:H46"/>
    <mergeCell ref="G47:H47"/>
    <mergeCell ref="B31:C31"/>
    <mergeCell ref="B19:C19"/>
    <mergeCell ref="G48:H48"/>
    <mergeCell ref="B20:C20"/>
    <mergeCell ref="B21:C21"/>
    <mergeCell ref="B22:C22"/>
    <mergeCell ref="G31:H31"/>
    <mergeCell ref="G22:H22"/>
    <mergeCell ref="G20:H20"/>
    <mergeCell ref="C61:D61"/>
    <mergeCell ref="G61:H61"/>
    <mergeCell ref="B57:J57"/>
    <mergeCell ref="C60:D60"/>
    <mergeCell ref="G60:H60"/>
    <mergeCell ref="G50:H50"/>
    <mergeCell ref="B33:C33"/>
    <mergeCell ref="B32:C32"/>
    <mergeCell ref="B26:C26"/>
    <mergeCell ref="B27:C27"/>
    <mergeCell ref="G39:H39"/>
    <mergeCell ref="G44:H44"/>
    <mergeCell ref="B28:C28"/>
    <mergeCell ref="B29:C29"/>
    <mergeCell ref="G27:H27"/>
    <mergeCell ref="C1:I1"/>
    <mergeCell ref="C2:I2"/>
    <mergeCell ref="G9:H9"/>
    <mergeCell ref="A3:K3"/>
    <mergeCell ref="A4:K4"/>
    <mergeCell ref="B9:C9"/>
    <mergeCell ref="G36:H36"/>
    <mergeCell ref="G38:H38"/>
    <mergeCell ref="G42:H42"/>
    <mergeCell ref="G40:H40"/>
    <mergeCell ref="G34:H34"/>
    <mergeCell ref="B34:C34"/>
    <mergeCell ref="G32:H32"/>
    <mergeCell ref="G28:H28"/>
    <mergeCell ref="G29:H29"/>
    <mergeCell ref="G30:H30"/>
  </mergeCells>
  <printOptions horizontalCentered="1" verticalCentered="1"/>
  <pageMargins left="0" right="0" top="0.23622047244094491" bottom="0.59055118110236227" header="0" footer="0"/>
  <pageSetup scale="60" orientation="landscape" r:id="rId1"/>
  <headerFooter>
    <oddFooter>&amp;CPágina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view="pageLayout" zoomScaleNormal="85" workbookViewId="0">
      <selection activeCell="I44" sqref="I44"/>
    </sheetView>
  </sheetViews>
  <sheetFormatPr baseColWidth="10" defaultRowHeight="12.75"/>
  <cols>
    <col min="1" max="1" width="1.140625" style="26" customWidth="1"/>
    <col min="2" max="2" width="11.7109375" style="26" customWidth="1"/>
    <col min="3" max="3" width="54.42578125" style="26" customWidth="1"/>
    <col min="4" max="4" width="19.140625" style="161" customWidth="1"/>
    <col min="5" max="5" width="19.28515625" style="26" customWidth="1"/>
    <col min="6" max="6" width="19" style="26" customWidth="1"/>
    <col min="7" max="7" width="21.28515625" style="26" customWidth="1"/>
    <col min="8" max="8" width="18.7109375" style="26" customWidth="1"/>
    <col min="9" max="9" width="1.140625" style="26" customWidth="1"/>
    <col min="10" max="16384" width="11.42578125" style="26"/>
  </cols>
  <sheetData>
    <row r="1" spans="1:11" s="33" customFormat="1" ht="9" customHeight="1">
      <c r="A1" s="90"/>
      <c r="B1" s="93"/>
      <c r="C1" s="885"/>
      <c r="D1" s="885"/>
      <c r="E1" s="885"/>
      <c r="F1" s="885"/>
      <c r="G1" s="885"/>
      <c r="H1" s="93"/>
      <c r="I1" s="140"/>
      <c r="J1" s="26"/>
      <c r="K1" s="26"/>
    </row>
    <row r="2" spans="1:11" s="33" customFormat="1" ht="14.1" customHeight="1">
      <c r="A2" s="90"/>
      <c r="B2" s="93"/>
      <c r="C2" s="885" t="s">
        <v>432</v>
      </c>
      <c r="D2" s="885"/>
      <c r="E2" s="885"/>
      <c r="F2" s="885"/>
      <c r="G2" s="885"/>
      <c r="H2" s="93"/>
      <c r="I2" s="140"/>
      <c r="J2" s="140"/>
      <c r="K2" s="26"/>
    </row>
    <row r="3" spans="1:11" s="33" customFormat="1" ht="14.1" customHeight="1">
      <c r="A3" s="861" t="s">
        <v>967</v>
      </c>
      <c r="B3" s="861"/>
      <c r="C3" s="861"/>
      <c r="D3" s="861"/>
      <c r="E3" s="861"/>
      <c r="F3" s="861"/>
      <c r="G3" s="861"/>
      <c r="H3" s="861"/>
      <c r="I3" s="140"/>
      <c r="J3" s="140"/>
      <c r="K3" s="26"/>
    </row>
    <row r="4" spans="1:11" s="33" customFormat="1" ht="14.1" customHeight="1">
      <c r="A4" s="90"/>
      <c r="B4" s="93"/>
      <c r="C4" s="885" t="s">
        <v>0</v>
      </c>
      <c r="D4" s="885"/>
      <c r="E4" s="885"/>
      <c r="F4" s="885"/>
      <c r="G4" s="885"/>
      <c r="H4" s="93"/>
      <c r="I4" s="140"/>
      <c r="J4" s="140"/>
      <c r="K4" s="26"/>
    </row>
    <row r="5" spans="1:11" s="33" customFormat="1" ht="20.100000000000001" customHeight="1">
      <c r="A5" s="96"/>
      <c r="B5" s="31"/>
      <c r="C5" s="31" t="s">
        <v>3</v>
      </c>
      <c r="D5" s="862" t="s">
        <v>493</v>
      </c>
      <c r="E5" s="862"/>
      <c r="F5" s="862"/>
      <c r="H5" s="32"/>
      <c r="I5" s="32"/>
    </row>
    <row r="6" spans="1:11" s="33" customFormat="1" ht="6.75" customHeight="1">
      <c r="A6" s="887"/>
      <c r="B6" s="887"/>
      <c r="C6" s="887"/>
      <c r="D6" s="887"/>
      <c r="E6" s="887"/>
      <c r="F6" s="887"/>
      <c r="G6" s="887"/>
      <c r="H6" s="887"/>
      <c r="I6" s="887"/>
    </row>
    <row r="7" spans="1:11" s="33" customFormat="1" ht="3" customHeight="1">
      <c r="A7" s="887"/>
      <c r="B7" s="887"/>
      <c r="C7" s="887"/>
      <c r="D7" s="887"/>
      <c r="E7" s="887"/>
      <c r="F7" s="887"/>
      <c r="G7" s="887"/>
      <c r="H7" s="887"/>
      <c r="I7" s="887"/>
    </row>
    <row r="8" spans="1:11" s="145" customFormat="1" ht="25.5">
      <c r="A8" s="141"/>
      <c r="B8" s="888" t="s">
        <v>74</v>
      </c>
      <c r="C8" s="888"/>
      <c r="D8" s="142" t="s">
        <v>135</v>
      </c>
      <c r="E8" s="142" t="s">
        <v>136</v>
      </c>
      <c r="F8" s="143" t="s">
        <v>137</v>
      </c>
      <c r="G8" s="143" t="s">
        <v>138</v>
      </c>
      <c r="H8" s="143" t="s">
        <v>139</v>
      </c>
      <c r="I8" s="144"/>
    </row>
    <row r="9" spans="1:11" s="145" customFormat="1">
      <c r="A9" s="146"/>
      <c r="B9" s="889"/>
      <c r="C9" s="889"/>
      <c r="D9" s="147">
        <v>1</v>
      </c>
      <c r="E9" s="147">
        <v>2</v>
      </c>
      <c r="F9" s="148">
        <v>3</v>
      </c>
      <c r="G9" s="148" t="s">
        <v>140</v>
      </c>
      <c r="H9" s="148" t="s">
        <v>141</v>
      </c>
      <c r="I9" s="149"/>
    </row>
    <row r="10" spans="1:11" s="33" customFormat="1" ht="3" customHeight="1">
      <c r="A10" s="890"/>
      <c r="B10" s="887"/>
      <c r="C10" s="887"/>
      <c r="D10" s="887"/>
      <c r="E10" s="887"/>
      <c r="F10" s="887"/>
      <c r="G10" s="887"/>
      <c r="H10" s="887"/>
      <c r="I10" s="891"/>
    </row>
    <row r="11" spans="1:11" s="33" customFormat="1" ht="3" customHeight="1">
      <c r="A11" s="892"/>
      <c r="B11" s="893"/>
      <c r="C11" s="893"/>
      <c r="D11" s="893"/>
      <c r="E11" s="893"/>
      <c r="F11" s="893"/>
      <c r="G11" s="893"/>
      <c r="H11" s="893"/>
      <c r="I11" s="894"/>
      <c r="J11" s="26"/>
      <c r="K11" s="26"/>
    </row>
    <row r="12" spans="1:11" s="33" customFormat="1">
      <c r="A12" s="150"/>
      <c r="B12" s="895" t="s">
        <v>5</v>
      </c>
      <c r="C12" s="895"/>
      <c r="D12" s="526">
        <f>+D14+D24</f>
        <v>149179493.56</v>
      </c>
      <c r="E12" s="526">
        <f>+E14+E24</f>
        <v>122926464.05</v>
      </c>
      <c r="F12" s="526">
        <f>+F14+F24</f>
        <v>108691449.02000001</v>
      </c>
      <c r="G12" s="704">
        <f>D12+E12-F12</f>
        <v>163414508.59</v>
      </c>
      <c r="H12" s="704">
        <f>(G12-D12)</f>
        <v>14235015.030000001</v>
      </c>
      <c r="I12" s="151"/>
      <c r="J12" s="26"/>
      <c r="K12" s="26"/>
    </row>
    <row r="13" spans="1:11" s="33" customFormat="1" ht="5.0999999999999996" customHeight="1">
      <c r="A13" s="150"/>
      <c r="B13" s="152"/>
      <c r="C13" s="152"/>
      <c r="D13" s="526"/>
      <c r="E13" s="526"/>
      <c r="F13" s="526"/>
      <c r="G13" s="526"/>
      <c r="H13" s="526"/>
      <c r="I13" s="151"/>
      <c r="J13" s="26"/>
      <c r="K13" s="26"/>
    </row>
    <row r="14" spans="1:11" s="33" customFormat="1">
      <c r="A14" s="153"/>
      <c r="B14" s="865" t="s">
        <v>7</v>
      </c>
      <c r="C14" s="865"/>
      <c r="D14" s="522">
        <f>SUM(D16:D22)</f>
        <v>55144795.170000002</v>
      </c>
      <c r="E14" s="522">
        <f>SUM(E16:E22)</f>
        <v>108892067</v>
      </c>
      <c r="F14" s="522">
        <f>SUM(F16:F22)</f>
        <v>108555459.94000001</v>
      </c>
      <c r="G14" s="704">
        <f>D14+E14-F14</f>
        <v>55481402.230000004</v>
      </c>
      <c r="H14" s="704">
        <f>+G14-D14</f>
        <v>336607.06000000238</v>
      </c>
      <c r="I14" s="154"/>
      <c r="J14" s="26"/>
      <c r="K14" s="155"/>
    </row>
    <row r="15" spans="1:11" s="33" customFormat="1" ht="5.0999999999999996" customHeight="1">
      <c r="A15" s="123"/>
      <c r="B15" s="51"/>
      <c r="C15" s="51"/>
      <c r="D15" s="523"/>
      <c r="E15" s="523"/>
      <c r="F15" s="523"/>
      <c r="G15" s="523"/>
      <c r="H15" s="523"/>
      <c r="I15" s="56"/>
      <c r="J15" s="26"/>
      <c r="K15" s="155"/>
    </row>
    <row r="16" spans="1:11" s="33" customFormat="1" ht="19.5" customHeight="1">
      <c r="A16" s="123"/>
      <c r="B16" s="886" t="s">
        <v>9</v>
      </c>
      <c r="C16" s="886"/>
      <c r="D16" s="705">
        <v>31906821.18</v>
      </c>
      <c r="E16" s="705">
        <v>55063306.780000001</v>
      </c>
      <c r="F16" s="705">
        <v>48669921.450000003</v>
      </c>
      <c r="G16" s="705">
        <f>D16+E16-F16</f>
        <v>38300206.510000005</v>
      </c>
      <c r="H16" s="705">
        <f>-(G16-D16)</f>
        <v>-6393385.3300000057</v>
      </c>
      <c r="I16" s="56"/>
      <c r="J16" s="26"/>
      <c r="K16" s="770"/>
    </row>
    <row r="17" spans="1:14" s="33" customFormat="1" ht="19.5" customHeight="1">
      <c r="A17" s="123"/>
      <c r="B17" s="886" t="s">
        <v>11</v>
      </c>
      <c r="C17" s="886"/>
      <c r="D17" s="705">
        <v>64123.1</v>
      </c>
      <c r="E17" s="705">
        <v>52117238.100000001</v>
      </c>
      <c r="F17" s="705">
        <v>52088273.259999998</v>
      </c>
      <c r="G17" s="705">
        <f>D17+E17-F17</f>
        <v>93087.940000005066</v>
      </c>
      <c r="H17" s="705">
        <f>G17-D17</f>
        <v>28964.840000005068</v>
      </c>
      <c r="I17" s="56"/>
      <c r="J17" s="26"/>
      <c r="K17" s="155" t="str">
        <f>IF(G17=ESF!D17," ","Error")</f>
        <v>Error</v>
      </c>
    </row>
    <row r="18" spans="1:14" s="33" customFormat="1" ht="19.5" customHeight="1">
      <c r="A18" s="123"/>
      <c r="B18" s="886" t="s">
        <v>13</v>
      </c>
      <c r="C18" s="886"/>
      <c r="D18" s="705">
        <v>23173850.890000001</v>
      </c>
      <c r="E18" s="705">
        <v>1711522.12</v>
      </c>
      <c r="F18" s="705">
        <v>7797265.2300000004</v>
      </c>
      <c r="G18" s="705">
        <f>D18+E18-F18</f>
        <v>17088107.780000001</v>
      </c>
      <c r="H18" s="705">
        <f>G18-D18</f>
        <v>-6085743.1099999994</v>
      </c>
      <c r="I18" s="56"/>
      <c r="J18" s="26"/>
      <c r="K18" s="155" t="str">
        <f>IF(G18=ESF!D18," ","Error")</f>
        <v xml:space="preserve"> </v>
      </c>
    </row>
    <row r="19" spans="1:14" s="33" customFormat="1" ht="19.5" customHeight="1">
      <c r="A19" s="123"/>
      <c r="B19" s="886" t="s">
        <v>15</v>
      </c>
      <c r="C19" s="886"/>
      <c r="D19" s="524">
        <f>+ESF!E19</f>
        <v>0</v>
      </c>
      <c r="E19" s="524">
        <v>0</v>
      </c>
      <c r="F19" s="524">
        <v>0</v>
      </c>
      <c r="G19" s="525">
        <f>+D19+E19-F19</f>
        <v>0</v>
      </c>
      <c r="H19" s="525">
        <f>+G19-D19</f>
        <v>0</v>
      </c>
      <c r="I19" s="56"/>
      <c r="J19" s="26"/>
      <c r="K19" s="155" t="str">
        <f>IF(G19=ESF!D19," ","Error")</f>
        <v xml:space="preserve"> </v>
      </c>
      <c r="N19" s="33" t="s">
        <v>129</v>
      </c>
    </row>
    <row r="20" spans="1:14" s="33" customFormat="1" ht="19.5" customHeight="1">
      <c r="A20" s="123"/>
      <c r="B20" s="886" t="s">
        <v>17</v>
      </c>
      <c r="C20" s="886"/>
      <c r="D20" s="524">
        <f>+ESF!E20</f>
        <v>0</v>
      </c>
      <c r="E20" s="524">
        <v>0</v>
      </c>
      <c r="F20" s="524">
        <v>0</v>
      </c>
      <c r="G20" s="525">
        <f>+D20+E20-F20</f>
        <v>0</v>
      </c>
      <c r="H20" s="525">
        <f>+G20-D20</f>
        <v>0</v>
      </c>
      <c r="I20" s="56"/>
      <c r="J20" s="26"/>
      <c r="K20" s="155" t="str">
        <f>IF(G20=ESF!D20," ","Error")</f>
        <v xml:space="preserve"> </v>
      </c>
    </row>
    <row r="21" spans="1:14" s="33" customFormat="1" ht="19.5" customHeight="1">
      <c r="A21" s="123"/>
      <c r="B21" s="886" t="s">
        <v>19</v>
      </c>
      <c r="C21" s="886"/>
      <c r="D21" s="524">
        <f>+ESF!E21</f>
        <v>0</v>
      </c>
      <c r="E21" s="524">
        <v>0</v>
      </c>
      <c r="F21" s="524">
        <v>0</v>
      </c>
      <c r="G21" s="525">
        <f>+D21+E21-F21</f>
        <v>0</v>
      </c>
      <c r="H21" s="525">
        <f>+G21-D21</f>
        <v>0</v>
      </c>
      <c r="I21" s="56"/>
      <c r="J21" s="26"/>
      <c r="K21" s="155" t="str">
        <f>IF(G21=ESF!D21," ","Error")</f>
        <v xml:space="preserve"> </v>
      </c>
      <c r="L21" s="33" t="s">
        <v>129</v>
      </c>
    </row>
    <row r="22" spans="1:14" ht="19.5" customHeight="1">
      <c r="A22" s="123"/>
      <c r="B22" s="886" t="s">
        <v>21</v>
      </c>
      <c r="C22" s="886"/>
      <c r="D22" s="524">
        <f>+ESF!E22</f>
        <v>0</v>
      </c>
      <c r="E22" s="524">
        <v>0</v>
      </c>
      <c r="F22" s="524">
        <v>0</v>
      </c>
      <c r="G22" s="525">
        <f>+D22+E22-F22</f>
        <v>0</v>
      </c>
      <c r="H22" s="525">
        <f>+G22-D22</f>
        <v>0</v>
      </c>
      <c r="I22" s="56"/>
      <c r="K22" s="155" t="str">
        <f>IF(G22=ESF!D22," ","Error")</f>
        <v xml:space="preserve"> </v>
      </c>
    </row>
    <row r="23" spans="1:14">
      <c r="A23" s="123"/>
      <c r="B23" s="157"/>
      <c r="C23" s="157"/>
      <c r="D23" s="521"/>
      <c r="E23" s="521"/>
      <c r="F23" s="521"/>
      <c r="G23" s="521"/>
      <c r="H23" s="521"/>
      <c r="I23" s="56"/>
      <c r="K23" s="155"/>
    </row>
    <row r="24" spans="1:14">
      <c r="A24" s="153"/>
      <c r="B24" s="865" t="s">
        <v>26</v>
      </c>
      <c r="C24" s="865"/>
      <c r="D24" s="522">
        <f>+D26+D27+D28+D29+D30+D31+D32+D33+D34</f>
        <v>94034698.390000001</v>
      </c>
      <c r="E24" s="522">
        <f>SUM(E26:E34)</f>
        <v>14034397.050000001</v>
      </c>
      <c r="F24" s="522">
        <f>SUM(F26:F34)</f>
        <v>135989.07999999999</v>
      </c>
      <c r="G24" s="704">
        <f>D24+E24-F24</f>
        <v>107933106.36</v>
      </c>
      <c r="H24" s="704">
        <f>-(-G24+D24)</f>
        <v>13898407.969999999</v>
      </c>
      <c r="I24" s="154"/>
      <c r="K24" s="155"/>
    </row>
    <row r="25" spans="1:14" ht="5.0999999999999996" customHeight="1">
      <c r="A25" s="123"/>
      <c r="B25" s="51"/>
      <c r="C25" s="157"/>
      <c r="D25" s="523"/>
      <c r="E25" s="523"/>
      <c r="F25" s="523"/>
      <c r="G25" s="523"/>
      <c r="H25" s="523"/>
      <c r="I25" s="56"/>
      <c r="K25" s="155"/>
    </row>
    <row r="26" spans="1:14" ht="19.5" customHeight="1">
      <c r="A26" s="123"/>
      <c r="B26" s="886" t="s">
        <v>28</v>
      </c>
      <c r="C26" s="886"/>
      <c r="D26" s="524">
        <f>+ESF!E29</f>
        <v>0</v>
      </c>
      <c r="E26" s="524">
        <v>0</v>
      </c>
      <c r="F26" s="524">
        <v>0</v>
      </c>
      <c r="G26" s="525">
        <f>+D26+E26-F26</f>
        <v>0</v>
      </c>
      <c r="H26" s="525">
        <f>+G26-D26</f>
        <v>0</v>
      </c>
      <c r="I26" s="56"/>
      <c r="K26" s="155"/>
    </row>
    <row r="27" spans="1:14" ht="19.5" customHeight="1">
      <c r="A27" s="123"/>
      <c r="B27" s="886" t="s">
        <v>30</v>
      </c>
      <c r="C27" s="886"/>
      <c r="D27" s="524">
        <f>+ESF!E30</f>
        <v>0</v>
      </c>
      <c r="E27" s="524">
        <v>0</v>
      </c>
      <c r="F27" s="524">
        <v>0</v>
      </c>
      <c r="G27" s="525">
        <f t="shared" ref="G27:G34" si="0">+D27+E27-F27</f>
        <v>0</v>
      </c>
      <c r="H27" s="525">
        <f t="shared" ref="H27:H34" si="1">+G27-D27</f>
        <v>0</v>
      </c>
      <c r="I27" s="56"/>
      <c r="K27" s="155"/>
    </row>
    <row r="28" spans="1:14" ht="19.5" customHeight="1">
      <c r="A28" s="123"/>
      <c r="B28" s="886" t="s">
        <v>32</v>
      </c>
      <c r="C28" s="886"/>
      <c r="D28" s="705">
        <v>82657625.219999999</v>
      </c>
      <c r="E28" s="705">
        <v>13990843.560000001</v>
      </c>
      <c r="F28" s="705">
        <v>135989.07999999999</v>
      </c>
      <c r="G28" s="705">
        <f>D28+E28-F28</f>
        <v>96512479.700000003</v>
      </c>
      <c r="H28" s="525">
        <f>+G28-D28</f>
        <v>13854854.480000004</v>
      </c>
      <c r="I28" s="56"/>
      <c r="K28" s="155"/>
    </row>
    <row r="29" spans="1:14" ht="19.5" customHeight="1">
      <c r="A29" s="123"/>
      <c r="B29" s="886" t="s">
        <v>142</v>
      </c>
      <c r="C29" s="886"/>
      <c r="D29" s="705">
        <v>14269997.57</v>
      </c>
      <c r="E29" s="705">
        <v>43553.49</v>
      </c>
      <c r="F29" s="705">
        <v>0</v>
      </c>
      <c r="G29" s="705">
        <f>D29+E29-F29</f>
        <v>14313551.060000001</v>
      </c>
      <c r="H29" s="525">
        <f>+G29-D29</f>
        <v>43553.490000000224</v>
      </c>
      <c r="I29" s="56"/>
      <c r="K29" s="155"/>
    </row>
    <row r="30" spans="1:14" ht="19.5" customHeight="1">
      <c r="A30" s="123"/>
      <c r="B30" s="886" t="s">
        <v>36</v>
      </c>
      <c r="C30" s="886"/>
      <c r="D30" s="705">
        <v>0</v>
      </c>
      <c r="E30" s="524">
        <v>0</v>
      </c>
      <c r="F30" s="524">
        <v>0</v>
      </c>
      <c r="G30" s="525">
        <f t="shared" si="0"/>
        <v>0</v>
      </c>
      <c r="H30" s="525">
        <f t="shared" si="1"/>
        <v>0</v>
      </c>
      <c r="I30" s="56"/>
      <c r="K30" s="155"/>
    </row>
    <row r="31" spans="1:14" ht="19.5" customHeight="1">
      <c r="A31" s="123"/>
      <c r="B31" s="886" t="s">
        <v>38</v>
      </c>
      <c r="C31" s="886"/>
      <c r="D31" s="705">
        <v>-2892924.44</v>
      </c>
      <c r="E31" s="524">
        <v>0</v>
      </c>
      <c r="F31" s="524">
        <v>0</v>
      </c>
      <c r="G31" s="705">
        <f>+D31+E31-F31</f>
        <v>-2892924.44</v>
      </c>
      <c r="H31" s="525">
        <f t="shared" si="1"/>
        <v>0</v>
      </c>
      <c r="I31" s="56"/>
      <c r="K31" s="155"/>
    </row>
    <row r="32" spans="1:14" ht="19.5" customHeight="1">
      <c r="A32" s="123"/>
      <c r="B32" s="886" t="s">
        <v>40</v>
      </c>
      <c r="C32" s="886"/>
      <c r="D32" s="705">
        <v>0.04</v>
      </c>
      <c r="E32" s="524">
        <v>0</v>
      </c>
      <c r="F32" s="524">
        <v>0</v>
      </c>
      <c r="G32" s="705">
        <v>0.04</v>
      </c>
      <c r="H32" s="525">
        <f>-(G32-D32)</f>
        <v>0</v>
      </c>
      <c r="I32" s="56"/>
      <c r="K32" s="155"/>
    </row>
    <row r="33" spans="1:17" ht="19.5" customHeight="1">
      <c r="A33" s="123"/>
      <c r="B33" s="886" t="s">
        <v>41</v>
      </c>
      <c r="C33" s="886"/>
      <c r="D33" s="524">
        <f>+ESF!E36</f>
        <v>0</v>
      </c>
      <c r="E33" s="524">
        <v>0</v>
      </c>
      <c r="F33" s="524">
        <v>0</v>
      </c>
      <c r="G33" s="525">
        <f t="shared" si="0"/>
        <v>0</v>
      </c>
      <c r="H33" s="525">
        <f t="shared" si="1"/>
        <v>0</v>
      </c>
      <c r="I33" s="56"/>
      <c r="K33" s="155"/>
    </row>
    <row r="34" spans="1:17" ht="19.5" customHeight="1">
      <c r="A34" s="123"/>
      <c r="B34" s="886" t="s">
        <v>43</v>
      </c>
      <c r="C34" s="886"/>
      <c r="D34" s="524">
        <v>0</v>
      </c>
      <c r="E34" s="524">
        <v>0</v>
      </c>
      <c r="F34" s="524">
        <v>0</v>
      </c>
      <c r="G34" s="525">
        <f t="shared" si="0"/>
        <v>0</v>
      </c>
      <c r="H34" s="525">
        <f t="shared" si="1"/>
        <v>0</v>
      </c>
      <c r="I34" s="56"/>
      <c r="K34" s="155" t="str">
        <f>IF(G34=ESF!D37," ","error")</f>
        <v xml:space="preserve"> </v>
      </c>
    </row>
    <row r="35" spans="1:17">
      <c r="A35" s="123"/>
      <c r="B35" s="157"/>
      <c r="C35" s="157"/>
      <c r="D35" s="158"/>
      <c r="E35" s="156"/>
      <c r="F35" s="156"/>
      <c r="G35" s="156"/>
      <c r="H35" s="156"/>
      <c r="I35" s="56"/>
      <c r="K35" s="155"/>
    </row>
    <row r="36" spans="1:17" ht="6" customHeight="1">
      <c r="A36" s="897"/>
      <c r="B36" s="898"/>
      <c r="C36" s="898"/>
      <c r="D36" s="898"/>
      <c r="E36" s="898"/>
      <c r="F36" s="898"/>
      <c r="G36" s="898"/>
      <c r="H36" s="898"/>
      <c r="I36" s="899"/>
    </row>
    <row r="37" spans="1:17" ht="6" customHeight="1">
      <c r="A37" s="53"/>
      <c r="B37" s="159"/>
      <c r="C37" s="160"/>
      <c r="E37" s="53"/>
      <c r="F37" s="53"/>
      <c r="G37" s="53"/>
      <c r="H37" s="53"/>
      <c r="I37" s="53"/>
    </row>
    <row r="38" spans="1:17" ht="15" customHeight="1">
      <c r="A38" s="33"/>
      <c r="B38" s="900" t="s">
        <v>76</v>
      </c>
      <c r="C38" s="900"/>
      <c r="D38" s="900"/>
      <c r="E38" s="900"/>
      <c r="F38" s="900"/>
      <c r="G38" s="900"/>
      <c r="H38" s="900"/>
      <c r="I38" s="60"/>
      <c r="J38" s="60"/>
      <c r="K38" s="33"/>
      <c r="L38" s="33"/>
      <c r="M38" s="33"/>
      <c r="N38" s="33"/>
      <c r="O38" s="33"/>
      <c r="P38" s="33"/>
      <c r="Q38" s="33"/>
    </row>
    <row r="39" spans="1:17" ht="9.75" customHeight="1">
      <c r="A39" s="33"/>
      <c r="B39" s="60"/>
      <c r="C39" s="81"/>
      <c r="D39" s="82"/>
      <c r="E39" s="82"/>
      <c r="F39" s="33"/>
      <c r="G39" s="83"/>
      <c r="H39" s="81"/>
      <c r="I39" s="82"/>
      <c r="J39" s="82"/>
      <c r="K39" s="33"/>
      <c r="L39" s="33"/>
      <c r="M39" s="33"/>
      <c r="N39" s="33"/>
      <c r="O39" s="33"/>
      <c r="P39" s="33"/>
      <c r="Q39" s="33"/>
    </row>
    <row r="40" spans="1:17" ht="50.1" customHeight="1">
      <c r="A40" s="33"/>
      <c r="B40" s="901"/>
      <c r="C40" s="901"/>
      <c r="D40" s="82"/>
      <c r="E40" s="162"/>
      <c r="F40" s="162"/>
      <c r="G40" s="162"/>
      <c r="H40" s="162"/>
      <c r="I40" s="82"/>
      <c r="J40" s="82"/>
      <c r="K40" s="33"/>
      <c r="L40" s="33"/>
      <c r="M40" s="33"/>
      <c r="N40" s="33"/>
      <c r="O40" s="33"/>
      <c r="P40" s="33"/>
      <c r="Q40" s="33"/>
    </row>
    <row r="41" spans="1:17" ht="14.1" customHeight="1">
      <c r="A41" s="33"/>
      <c r="B41" s="873"/>
      <c r="C41" s="873"/>
      <c r="D41" s="36"/>
      <c r="E41" s="873"/>
      <c r="F41" s="873"/>
      <c r="G41" s="896"/>
      <c r="H41" s="896"/>
      <c r="I41" s="86"/>
      <c r="J41" s="33"/>
      <c r="P41" s="33"/>
      <c r="Q41" s="33"/>
    </row>
    <row r="42" spans="1:17" ht="14.1" customHeight="1">
      <c r="A42" s="33"/>
      <c r="B42" s="869"/>
      <c r="C42" s="869"/>
      <c r="D42" s="106"/>
      <c r="E42" s="869"/>
      <c r="F42" s="869"/>
      <c r="G42" s="896"/>
      <c r="H42" s="896"/>
      <c r="I42" s="86"/>
      <c r="J42" s="33"/>
      <c r="P42" s="33"/>
      <c r="Q42" s="33"/>
    </row>
    <row r="43" spans="1:17">
      <c r="B43" s="33"/>
      <c r="C43" s="33"/>
      <c r="D43" s="39"/>
      <c r="E43" s="33"/>
      <c r="F43" s="33"/>
      <c r="G43" s="33"/>
      <c r="H43" s="33"/>
    </row>
    <row r="44" spans="1:17">
      <c r="B44" s="33"/>
      <c r="C44" s="33"/>
      <c r="D44" s="39"/>
      <c r="E44" s="33"/>
      <c r="F44" s="33"/>
      <c r="G44" s="33"/>
    </row>
  </sheetData>
  <sheetProtection formatCells="0" selectLockedCells="1"/>
  <mergeCells count="38">
    <mergeCell ref="E42:F42"/>
    <mergeCell ref="G42:H42"/>
    <mergeCell ref="B31:C31"/>
    <mergeCell ref="B41:C41"/>
    <mergeCell ref="B42:C42"/>
    <mergeCell ref="B33:C33"/>
    <mergeCell ref="B34:C34"/>
    <mergeCell ref="A36:I36"/>
    <mergeCell ref="B38:H38"/>
    <mergeCell ref="B40:C40"/>
    <mergeCell ref="E41:F41"/>
    <mergeCell ref="G41:H41"/>
    <mergeCell ref="B24:C24"/>
    <mergeCell ref="B26:C26"/>
    <mergeCell ref="B27:C27"/>
    <mergeCell ref="B28:C28"/>
    <mergeCell ref="B29:C29"/>
    <mergeCell ref="B30:C30"/>
    <mergeCell ref="B32:C32"/>
    <mergeCell ref="B19:C19"/>
    <mergeCell ref="B20:C20"/>
    <mergeCell ref="B21:C21"/>
    <mergeCell ref="B22:C22"/>
    <mergeCell ref="A3:H3"/>
    <mergeCell ref="C1:G1"/>
    <mergeCell ref="C2:G2"/>
    <mergeCell ref="D5:F5"/>
    <mergeCell ref="B18:C18"/>
    <mergeCell ref="C4:G4"/>
    <mergeCell ref="A6:I6"/>
    <mergeCell ref="A7:I7"/>
    <mergeCell ref="B8:C9"/>
    <mergeCell ref="A10:I10"/>
    <mergeCell ref="A11:I11"/>
    <mergeCell ref="B12:C12"/>
    <mergeCell ref="B14:C14"/>
    <mergeCell ref="B16:C16"/>
    <mergeCell ref="B17:C17"/>
  </mergeCells>
  <printOptions verticalCentered="1"/>
  <pageMargins left="0.35" right="0" top="0.39" bottom="0.59055118110236227" header="0" footer="0"/>
  <pageSetup scale="51" orientation="landscape" r:id="rId1"/>
  <headerFooter>
    <oddFooter>&amp;CPágina 4</oddFooter>
  </headerFooter>
  <ignoredErrors>
    <ignoredError sqref="D19:D23 D33 D25:D2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view="pageLayout" topLeftCell="A16" zoomScaleNormal="85" workbookViewId="0">
      <selection activeCell="I45" sqref="I45"/>
    </sheetView>
  </sheetViews>
  <sheetFormatPr baseColWidth="10" defaultRowHeight="12.75"/>
  <cols>
    <col min="1" max="1" width="4.85546875" style="209" customWidth="1"/>
    <col min="2" max="2" width="14.5703125" style="209" customWidth="1"/>
    <col min="3" max="3" width="18.85546875" style="209" customWidth="1"/>
    <col min="4" max="4" width="21.85546875" style="209" customWidth="1"/>
    <col min="5" max="5" width="3.42578125" style="209" customWidth="1"/>
    <col min="6" max="6" width="22.28515625" style="209" customWidth="1"/>
    <col min="7" max="7" width="29.7109375" style="209" customWidth="1"/>
    <col min="8" max="8" width="20.7109375" style="209" customWidth="1"/>
    <col min="9" max="9" width="20.85546875" style="209" customWidth="1"/>
    <col min="10" max="10" width="3.7109375" style="209" customWidth="1"/>
    <col min="11" max="16384" width="11.42578125" style="165"/>
  </cols>
  <sheetData>
    <row r="1" spans="1:10" ht="7.5" customHeight="1">
      <c r="A1" s="163"/>
      <c r="B1" s="164"/>
      <c r="C1" s="904"/>
      <c r="D1" s="904"/>
      <c r="E1" s="904"/>
      <c r="F1" s="904"/>
      <c r="G1" s="904"/>
      <c r="H1" s="904"/>
      <c r="I1" s="164"/>
      <c r="J1" s="164"/>
    </row>
    <row r="2" spans="1:10" ht="14.1" customHeight="1">
      <c r="A2" s="163"/>
      <c r="B2" s="164"/>
      <c r="C2" s="904" t="s">
        <v>433</v>
      </c>
      <c r="D2" s="904"/>
      <c r="E2" s="904"/>
      <c r="F2" s="904"/>
      <c r="G2" s="904"/>
      <c r="H2" s="904"/>
      <c r="I2" s="164"/>
      <c r="J2" s="164"/>
    </row>
    <row r="3" spans="1:10" ht="14.1" customHeight="1">
      <c r="A3" s="861" t="s">
        <v>967</v>
      </c>
      <c r="B3" s="861"/>
      <c r="C3" s="861"/>
      <c r="D3" s="861"/>
      <c r="E3" s="861"/>
      <c r="F3" s="861"/>
      <c r="G3" s="861"/>
      <c r="H3" s="861"/>
      <c r="I3" s="861"/>
      <c r="J3" s="861"/>
    </row>
    <row r="4" spans="1:10" ht="14.1" customHeight="1">
      <c r="A4" s="163"/>
      <c r="B4" s="164"/>
      <c r="C4" s="904" t="s">
        <v>0</v>
      </c>
      <c r="D4" s="904"/>
      <c r="E4" s="904"/>
      <c r="F4" s="904"/>
      <c r="G4" s="904"/>
      <c r="H4" s="904"/>
      <c r="I4" s="164"/>
      <c r="J4" s="164"/>
    </row>
    <row r="5" spans="1:10" ht="6" customHeight="1">
      <c r="A5" s="166"/>
      <c r="B5" s="905"/>
      <c r="C5" s="905"/>
      <c r="D5" s="906"/>
      <c r="E5" s="906"/>
      <c r="F5" s="906"/>
      <c r="G5" s="906"/>
      <c r="H5" s="906"/>
      <c r="I5" s="906"/>
      <c r="J5" s="167"/>
    </row>
    <row r="6" spans="1:10" ht="20.100000000000001" customHeight="1">
      <c r="A6" s="168"/>
      <c r="B6" s="169"/>
      <c r="C6" s="32"/>
      <c r="D6" s="31" t="s">
        <v>3</v>
      </c>
      <c r="E6" s="910" t="s">
        <v>494</v>
      </c>
      <c r="F6" s="910"/>
      <c r="G6" s="910"/>
      <c r="H6" s="910"/>
      <c r="I6" s="32"/>
      <c r="J6" s="32"/>
    </row>
    <row r="7" spans="1:10" ht="5.0999999999999996" customHeight="1">
      <c r="A7" s="170"/>
      <c r="B7" s="907"/>
      <c r="C7" s="907"/>
      <c r="D7" s="907"/>
      <c r="E7" s="907"/>
      <c r="F7" s="907"/>
      <c r="G7" s="907"/>
      <c r="H7" s="907"/>
      <c r="I7" s="907"/>
      <c r="J7" s="907"/>
    </row>
    <row r="8" spans="1:10" ht="3" customHeight="1">
      <c r="A8" s="170"/>
      <c r="B8" s="907"/>
      <c r="C8" s="907"/>
      <c r="D8" s="907"/>
      <c r="E8" s="907"/>
      <c r="F8" s="907"/>
      <c r="G8" s="907"/>
      <c r="H8" s="907"/>
      <c r="I8" s="907"/>
      <c r="J8" s="907"/>
    </row>
    <row r="9" spans="1:10" ht="30" customHeight="1">
      <c r="A9" s="171"/>
      <c r="B9" s="908" t="s">
        <v>143</v>
      </c>
      <c r="C9" s="908"/>
      <c r="D9" s="908"/>
      <c r="E9" s="172"/>
      <c r="F9" s="173" t="s">
        <v>144</v>
      </c>
      <c r="G9" s="173" t="s">
        <v>145</v>
      </c>
      <c r="H9" s="172" t="s">
        <v>146</v>
      </c>
      <c r="I9" s="172" t="s">
        <v>147</v>
      </c>
      <c r="J9" s="174"/>
    </row>
    <row r="10" spans="1:10" ht="3" customHeight="1">
      <c r="A10" s="175"/>
      <c r="B10" s="907"/>
      <c r="C10" s="907"/>
      <c r="D10" s="907"/>
      <c r="E10" s="907"/>
      <c r="F10" s="907"/>
      <c r="G10" s="907"/>
      <c r="H10" s="907"/>
      <c r="I10" s="907"/>
      <c r="J10" s="909"/>
    </row>
    <row r="11" spans="1:10" ht="9.9499999999999993" customHeight="1">
      <c r="A11" s="176"/>
      <c r="B11" s="902"/>
      <c r="C11" s="902"/>
      <c r="D11" s="902"/>
      <c r="E11" s="902"/>
      <c r="F11" s="902"/>
      <c r="G11" s="902"/>
      <c r="H11" s="902"/>
      <c r="I11" s="902"/>
      <c r="J11" s="903"/>
    </row>
    <row r="12" spans="1:10">
      <c r="A12" s="176"/>
      <c r="B12" s="912" t="s">
        <v>148</v>
      </c>
      <c r="C12" s="912"/>
      <c r="D12" s="912"/>
      <c r="E12" s="177"/>
      <c r="F12" s="177"/>
      <c r="G12" s="177"/>
      <c r="H12" s="177"/>
      <c r="I12" s="177"/>
      <c r="J12" s="178"/>
    </row>
    <row r="13" spans="1:10">
      <c r="A13" s="179"/>
      <c r="B13" s="913" t="s">
        <v>149</v>
      </c>
      <c r="C13" s="913"/>
      <c r="D13" s="913"/>
      <c r="E13" s="180"/>
      <c r="F13" s="180"/>
      <c r="G13" s="180"/>
      <c r="H13" s="180"/>
      <c r="I13" s="180"/>
      <c r="J13" s="181"/>
    </row>
    <row r="14" spans="1:10">
      <c r="A14" s="179"/>
      <c r="B14" s="912" t="s">
        <v>150</v>
      </c>
      <c r="C14" s="912"/>
      <c r="D14" s="912"/>
      <c r="E14" s="180"/>
      <c r="F14" s="182"/>
      <c r="G14" s="182"/>
      <c r="H14" s="126">
        <f>SUM(H15:H17)</f>
        <v>0</v>
      </c>
      <c r="I14" s="126">
        <f>SUM(I15:I17)</f>
        <v>0</v>
      </c>
      <c r="J14" s="183"/>
    </row>
    <row r="15" spans="1:10">
      <c r="A15" s="184"/>
      <c r="B15" s="185"/>
      <c r="C15" s="914" t="s">
        <v>151</v>
      </c>
      <c r="D15" s="914"/>
      <c r="E15" s="180"/>
      <c r="F15" s="186"/>
      <c r="G15" s="186"/>
      <c r="H15" s="187">
        <v>0</v>
      </c>
      <c r="I15" s="187">
        <v>0</v>
      </c>
      <c r="J15" s="188"/>
    </row>
    <row r="16" spans="1:10">
      <c r="A16" s="184"/>
      <c r="B16" s="185"/>
      <c r="C16" s="914" t="s">
        <v>152</v>
      </c>
      <c r="D16" s="914"/>
      <c r="E16" s="180"/>
      <c r="F16" s="186"/>
      <c r="G16" s="186"/>
      <c r="H16" s="187">
        <v>0</v>
      </c>
      <c r="I16" s="187">
        <v>0</v>
      </c>
      <c r="J16" s="188"/>
    </row>
    <row r="17" spans="1:10">
      <c r="A17" s="184"/>
      <c r="B17" s="185"/>
      <c r="C17" s="914" t="s">
        <v>153</v>
      </c>
      <c r="D17" s="914"/>
      <c r="E17" s="180"/>
      <c r="F17" s="186"/>
      <c r="G17" s="186"/>
      <c r="H17" s="187">
        <v>0</v>
      </c>
      <c r="I17" s="187">
        <v>0</v>
      </c>
      <c r="J17" s="188"/>
    </row>
    <row r="18" spans="1:10" ht="9.9499999999999993" customHeight="1">
      <c r="A18" s="184"/>
      <c r="B18" s="185"/>
      <c r="C18" s="185"/>
      <c r="D18" s="189"/>
      <c r="E18" s="180"/>
      <c r="F18" s="190"/>
      <c r="G18" s="190"/>
      <c r="H18" s="191"/>
      <c r="I18" s="191"/>
      <c r="J18" s="188"/>
    </row>
    <row r="19" spans="1:10">
      <c r="A19" s="179"/>
      <c r="B19" s="912" t="s">
        <v>154</v>
      </c>
      <c r="C19" s="912"/>
      <c r="D19" s="912"/>
      <c r="E19" s="180"/>
      <c r="F19" s="182"/>
      <c r="G19" s="182"/>
      <c r="H19" s="126">
        <f>SUM(H20:H23)</f>
        <v>0</v>
      </c>
      <c r="I19" s="126">
        <f>SUM(I20:I23)</f>
        <v>0</v>
      </c>
      <c r="J19" s="183"/>
    </row>
    <row r="20" spans="1:10">
      <c r="A20" s="184"/>
      <c r="B20" s="185"/>
      <c r="C20" s="914" t="s">
        <v>155</v>
      </c>
      <c r="D20" s="914"/>
      <c r="E20" s="180"/>
      <c r="F20" s="186"/>
      <c r="G20" s="186"/>
      <c r="H20" s="187">
        <v>0</v>
      </c>
      <c r="I20" s="187">
        <v>0</v>
      </c>
      <c r="J20" s="188"/>
    </row>
    <row r="21" spans="1:10">
      <c r="A21" s="184"/>
      <c r="B21" s="185"/>
      <c r="C21" s="914" t="s">
        <v>156</v>
      </c>
      <c r="D21" s="914"/>
      <c r="E21" s="180"/>
      <c r="F21" s="186"/>
      <c r="G21" s="186"/>
      <c r="H21" s="187">
        <v>0</v>
      </c>
      <c r="I21" s="187">
        <v>0</v>
      </c>
      <c r="J21" s="188"/>
    </row>
    <row r="22" spans="1:10">
      <c r="A22" s="184"/>
      <c r="B22" s="185"/>
      <c r="C22" s="914" t="s">
        <v>152</v>
      </c>
      <c r="D22" s="914"/>
      <c r="E22" s="180"/>
      <c r="F22" s="186"/>
      <c r="G22" s="186"/>
      <c r="H22" s="187">
        <v>0</v>
      </c>
      <c r="I22" s="187">
        <v>0</v>
      </c>
      <c r="J22" s="188"/>
    </row>
    <row r="23" spans="1:10">
      <c r="A23" s="184"/>
      <c r="B23" s="192"/>
      <c r="C23" s="914" t="s">
        <v>153</v>
      </c>
      <c r="D23" s="914"/>
      <c r="E23" s="180"/>
      <c r="F23" s="186"/>
      <c r="G23" s="186"/>
      <c r="H23" s="193">
        <v>0</v>
      </c>
      <c r="I23" s="193">
        <v>0</v>
      </c>
      <c r="J23" s="188"/>
    </row>
    <row r="24" spans="1:10" ht="9.9499999999999993" customHeight="1">
      <c r="A24" s="184"/>
      <c r="B24" s="185"/>
      <c r="C24" s="185"/>
      <c r="D24" s="189"/>
      <c r="E24" s="180"/>
      <c r="F24" s="194"/>
      <c r="G24" s="194"/>
      <c r="H24" s="195"/>
      <c r="I24" s="195"/>
      <c r="J24" s="188"/>
    </row>
    <row r="25" spans="1:10">
      <c r="A25" s="196"/>
      <c r="B25" s="911" t="s">
        <v>157</v>
      </c>
      <c r="C25" s="911"/>
      <c r="D25" s="911"/>
      <c r="E25" s="197"/>
      <c r="F25" s="198"/>
      <c r="G25" s="198"/>
      <c r="H25" s="199">
        <f>H14+H19</f>
        <v>0</v>
      </c>
      <c r="I25" s="199">
        <f>I14+I19</f>
        <v>0</v>
      </c>
      <c r="J25" s="200"/>
    </row>
    <row r="26" spans="1:10">
      <c r="A26" s="179"/>
      <c r="B26" s="185"/>
      <c r="C26" s="185"/>
      <c r="D26" s="201"/>
      <c r="E26" s="180"/>
      <c r="F26" s="194"/>
      <c r="G26" s="194"/>
      <c r="H26" s="195"/>
      <c r="I26" s="195"/>
      <c r="J26" s="183"/>
    </row>
    <row r="27" spans="1:10">
      <c r="A27" s="179"/>
      <c r="B27" s="913" t="s">
        <v>158</v>
      </c>
      <c r="C27" s="913"/>
      <c r="D27" s="913"/>
      <c r="E27" s="180"/>
      <c r="F27" s="194"/>
      <c r="G27" s="194"/>
      <c r="H27" s="195"/>
      <c r="I27" s="195"/>
      <c r="J27" s="183"/>
    </row>
    <row r="28" spans="1:10">
      <c r="A28" s="179"/>
      <c r="B28" s="912" t="s">
        <v>150</v>
      </c>
      <c r="C28" s="912"/>
      <c r="D28" s="912"/>
      <c r="E28" s="180"/>
      <c r="F28" s="182"/>
      <c r="G28" s="182"/>
      <c r="H28" s="126">
        <f>SUM(H29:H31)</f>
        <v>0</v>
      </c>
      <c r="I28" s="126">
        <f>SUM(I29:I31)</f>
        <v>0</v>
      </c>
      <c r="J28" s="183"/>
    </row>
    <row r="29" spans="1:10">
      <c r="A29" s="184"/>
      <c r="B29" s="185"/>
      <c r="C29" s="914" t="s">
        <v>151</v>
      </c>
      <c r="D29" s="914"/>
      <c r="E29" s="180"/>
      <c r="F29" s="186"/>
      <c r="G29" s="186"/>
      <c r="H29" s="187">
        <v>0</v>
      </c>
      <c r="I29" s="187">
        <v>0</v>
      </c>
      <c r="J29" s="188"/>
    </row>
    <row r="30" spans="1:10">
      <c r="A30" s="184"/>
      <c r="B30" s="192"/>
      <c r="C30" s="914" t="s">
        <v>152</v>
      </c>
      <c r="D30" s="914"/>
      <c r="E30" s="192"/>
      <c r="F30" s="202"/>
      <c r="G30" s="202"/>
      <c r="H30" s="187">
        <v>0</v>
      </c>
      <c r="I30" s="187">
        <v>0</v>
      </c>
      <c r="J30" s="188"/>
    </row>
    <row r="31" spans="1:10">
      <c r="A31" s="184"/>
      <c r="B31" s="192"/>
      <c r="C31" s="914" t="s">
        <v>153</v>
      </c>
      <c r="D31" s="914"/>
      <c r="E31" s="192"/>
      <c r="F31" s="202"/>
      <c r="G31" s="202"/>
      <c r="H31" s="187">
        <v>0</v>
      </c>
      <c r="I31" s="187">
        <v>0</v>
      </c>
      <c r="J31" s="188"/>
    </row>
    <row r="32" spans="1:10" ht="9.9499999999999993" customHeight="1">
      <c r="A32" s="184"/>
      <c r="B32" s="185"/>
      <c r="C32" s="185"/>
      <c r="D32" s="189"/>
      <c r="E32" s="180"/>
      <c r="F32" s="194"/>
      <c r="G32" s="194"/>
      <c r="H32" s="195"/>
      <c r="I32" s="195"/>
      <c r="J32" s="188"/>
    </row>
    <row r="33" spans="1:11">
      <c r="A33" s="179"/>
      <c r="B33" s="912" t="s">
        <v>154</v>
      </c>
      <c r="C33" s="912"/>
      <c r="D33" s="912"/>
      <c r="E33" s="180"/>
      <c r="F33" s="182"/>
      <c r="G33" s="182"/>
      <c r="H33" s="126">
        <f>SUM(H34:H37)</f>
        <v>0</v>
      </c>
      <c r="I33" s="126">
        <f>SUM(I34:I37)</f>
        <v>0</v>
      </c>
      <c r="J33" s="183"/>
    </row>
    <row r="34" spans="1:11">
      <c r="A34" s="184"/>
      <c r="B34" s="185"/>
      <c r="C34" s="914" t="s">
        <v>155</v>
      </c>
      <c r="D34" s="914"/>
      <c r="E34" s="180"/>
      <c r="F34" s="186"/>
      <c r="G34" s="186"/>
      <c r="H34" s="187">
        <v>0</v>
      </c>
      <c r="I34" s="187">
        <v>0</v>
      </c>
      <c r="J34" s="188"/>
    </row>
    <row r="35" spans="1:11">
      <c r="A35" s="184"/>
      <c r="B35" s="185"/>
      <c r="C35" s="914" t="s">
        <v>156</v>
      </c>
      <c r="D35" s="914"/>
      <c r="E35" s="180"/>
      <c r="F35" s="186"/>
      <c r="G35" s="186"/>
      <c r="H35" s="187">
        <v>0</v>
      </c>
      <c r="I35" s="187">
        <v>0</v>
      </c>
      <c r="J35" s="188"/>
    </row>
    <row r="36" spans="1:11">
      <c r="A36" s="184"/>
      <c r="B36" s="185"/>
      <c r="C36" s="914" t="s">
        <v>152</v>
      </c>
      <c r="D36" s="914"/>
      <c r="E36" s="180"/>
      <c r="F36" s="186"/>
      <c r="G36" s="186"/>
      <c r="H36" s="187">
        <v>0</v>
      </c>
      <c r="I36" s="187">
        <v>0</v>
      </c>
      <c r="J36" s="188"/>
    </row>
    <row r="37" spans="1:11">
      <c r="A37" s="184"/>
      <c r="B37" s="180"/>
      <c r="C37" s="914" t="s">
        <v>153</v>
      </c>
      <c r="D37" s="914"/>
      <c r="E37" s="180"/>
      <c r="F37" s="186"/>
      <c r="G37" s="186"/>
      <c r="H37" s="187">
        <v>0</v>
      </c>
      <c r="I37" s="187">
        <v>0</v>
      </c>
      <c r="J37" s="188"/>
    </row>
    <row r="38" spans="1:11" ht="9.9499999999999993" customHeight="1">
      <c r="A38" s="184"/>
      <c r="B38" s="180"/>
      <c r="C38" s="180"/>
      <c r="D38" s="189"/>
      <c r="E38" s="180"/>
      <c r="F38" s="194"/>
      <c r="G38" s="194"/>
      <c r="H38" s="195"/>
      <c r="I38" s="195"/>
      <c r="J38" s="188"/>
    </row>
    <row r="39" spans="1:11">
      <c r="A39" s="196"/>
      <c r="B39" s="911" t="s">
        <v>159</v>
      </c>
      <c r="C39" s="911"/>
      <c r="D39" s="911"/>
      <c r="E39" s="197"/>
      <c r="F39" s="203"/>
      <c r="G39" s="203"/>
      <c r="H39" s="199">
        <f>+H28+H33</f>
        <v>0</v>
      </c>
      <c r="I39" s="199">
        <f>+I28+I33</f>
        <v>0</v>
      </c>
      <c r="J39" s="200"/>
    </row>
    <row r="40" spans="1:11">
      <c r="A40" s="184"/>
      <c r="B40" s="185"/>
      <c r="C40" s="185"/>
      <c r="D40" s="189"/>
      <c r="E40" s="180"/>
      <c r="F40" s="194"/>
      <c r="G40" s="194"/>
      <c r="H40" s="195"/>
      <c r="I40" s="195"/>
      <c r="J40" s="188"/>
    </row>
    <row r="41" spans="1:11">
      <c r="A41" s="184"/>
      <c r="B41" s="912" t="s">
        <v>160</v>
      </c>
      <c r="C41" s="912"/>
      <c r="D41" s="912"/>
      <c r="E41" s="180"/>
      <c r="F41" s="186"/>
      <c r="G41" s="186"/>
      <c r="H41" s="699">
        <v>29653153.43</v>
      </c>
      <c r="I41" s="699">
        <v>143990.01</v>
      </c>
      <c r="J41" s="539"/>
      <c r="K41" s="180"/>
    </row>
    <row r="42" spans="1:11">
      <c r="A42" s="184"/>
      <c r="B42" s="185"/>
      <c r="C42" s="185"/>
      <c r="D42" s="189"/>
      <c r="E42" s="180"/>
      <c r="F42" s="194"/>
      <c r="G42" s="194"/>
      <c r="H42" s="195"/>
      <c r="I42" s="536"/>
      <c r="J42" s="188"/>
    </row>
    <row r="43" spans="1:11">
      <c r="A43" s="204"/>
      <c r="B43" s="915" t="s">
        <v>161</v>
      </c>
      <c r="C43" s="915"/>
      <c r="D43" s="915"/>
      <c r="E43" s="205"/>
      <c r="F43" s="206"/>
      <c r="G43" s="206"/>
      <c r="H43" s="207">
        <f>H25+H39+H41</f>
        <v>29653153.43</v>
      </c>
      <c r="I43" s="207">
        <f>I25+I39+I41</f>
        <v>143990.01</v>
      </c>
      <c r="J43" s="208"/>
    </row>
    <row r="44" spans="1:11" ht="6" customHeight="1">
      <c r="B44" s="913"/>
      <c r="C44" s="913"/>
      <c r="D44" s="913"/>
      <c r="E44" s="913"/>
      <c r="F44" s="913"/>
      <c r="G44" s="913"/>
      <c r="H44" s="913"/>
      <c r="I44" s="913"/>
      <c r="J44" s="913"/>
    </row>
    <row r="45" spans="1:11" ht="6" customHeight="1">
      <c r="B45" s="210"/>
      <c r="C45" s="210"/>
      <c r="D45" s="211"/>
      <c r="E45" s="212"/>
      <c r="F45" s="211"/>
      <c r="G45" s="212"/>
      <c r="H45" s="212"/>
      <c r="I45" s="212"/>
    </row>
    <row r="46" spans="1:11" s="213" customFormat="1" ht="15" customHeight="1">
      <c r="A46" s="165"/>
      <c r="B46" s="916" t="s">
        <v>76</v>
      </c>
      <c r="C46" s="916"/>
      <c r="D46" s="916"/>
      <c r="E46" s="916"/>
      <c r="F46" s="916"/>
      <c r="G46" s="916"/>
      <c r="H46" s="916"/>
      <c r="I46" s="916"/>
      <c r="J46" s="916"/>
    </row>
    <row r="47" spans="1:11" s="213" customFormat="1" ht="28.5" customHeight="1">
      <c r="A47" s="165"/>
      <c r="B47" s="189"/>
      <c r="C47" s="214"/>
      <c r="D47" s="215"/>
      <c r="E47" s="215"/>
      <c r="F47" s="165"/>
      <c r="G47" s="216"/>
      <c r="H47" s="217"/>
      <c r="I47" s="217"/>
      <c r="J47" s="215"/>
    </row>
    <row r="48" spans="1:11" s="213" customFormat="1" ht="25.5" customHeight="1">
      <c r="A48" s="165"/>
      <c r="B48" s="189"/>
      <c r="C48" s="875"/>
      <c r="D48" s="875"/>
      <c r="E48" s="215"/>
      <c r="F48" s="165"/>
      <c r="G48" s="874"/>
      <c r="H48" s="874"/>
      <c r="I48" s="215"/>
      <c r="J48" s="215"/>
    </row>
    <row r="49" spans="1:10" s="213" customFormat="1" ht="14.1" customHeight="1">
      <c r="A49" s="165"/>
      <c r="B49" s="195"/>
      <c r="C49" s="873"/>
      <c r="D49" s="873"/>
      <c r="E49" s="215"/>
      <c r="F49" s="215"/>
      <c r="G49" s="873"/>
      <c r="H49" s="873"/>
      <c r="I49" s="180"/>
      <c r="J49" s="215"/>
    </row>
    <row r="50" spans="1:10" s="213" customFormat="1" ht="14.1" customHeight="1">
      <c r="A50" s="165"/>
      <c r="B50" s="218"/>
      <c r="C50" s="869"/>
      <c r="D50" s="869"/>
      <c r="E50" s="219"/>
      <c r="F50" s="219"/>
      <c r="G50" s="869"/>
      <c r="H50" s="869"/>
      <c r="I50" s="180"/>
      <c r="J50" s="215"/>
    </row>
  </sheetData>
  <sheetProtection selectLockedCells="1"/>
  <mergeCells count="45"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  <mergeCell ref="B41:D41"/>
    <mergeCell ref="B27:D27"/>
    <mergeCell ref="B28:D28"/>
    <mergeCell ref="C29:D29"/>
    <mergeCell ref="C30:D30"/>
    <mergeCell ref="C31:D31"/>
    <mergeCell ref="B33:D33"/>
    <mergeCell ref="C34:D34"/>
    <mergeCell ref="C35:D35"/>
    <mergeCell ref="C36:D36"/>
    <mergeCell ref="C37:D37"/>
    <mergeCell ref="B39:D39"/>
    <mergeCell ref="B25:D25"/>
    <mergeCell ref="B12:D12"/>
    <mergeCell ref="B13:D13"/>
    <mergeCell ref="B14:D14"/>
    <mergeCell ref="C15:D15"/>
    <mergeCell ref="C16:D16"/>
    <mergeCell ref="C17:D17"/>
    <mergeCell ref="B19:D19"/>
    <mergeCell ref="C20:D20"/>
    <mergeCell ref="C21:D21"/>
    <mergeCell ref="C22:D22"/>
    <mergeCell ref="C23:D23"/>
    <mergeCell ref="B11:J11"/>
    <mergeCell ref="C1:H1"/>
    <mergeCell ref="C2:H2"/>
    <mergeCell ref="C4:H4"/>
    <mergeCell ref="B5:C5"/>
    <mergeCell ref="D5:I5"/>
    <mergeCell ref="B7:J7"/>
    <mergeCell ref="B8:J8"/>
    <mergeCell ref="B9:D9"/>
    <mergeCell ref="B10:J10"/>
    <mergeCell ref="A3:J3"/>
    <mergeCell ref="E6:H6"/>
  </mergeCells>
  <printOptions verticalCentered="1"/>
  <pageMargins left="0.33" right="0" top="0.46" bottom="0.59055118110236227" header="0" footer="0"/>
  <pageSetup scale="77" orientation="landscape" r:id="rId1"/>
  <headerFooter>
    <oddFooter>&amp;CPágina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view="pageLayout" zoomScaleNormal="85" workbookViewId="0">
      <selection activeCell="I45" sqref="I45"/>
    </sheetView>
  </sheetViews>
  <sheetFormatPr baseColWidth="10" defaultRowHeight="12.75"/>
  <cols>
    <col min="1" max="1" width="3.7109375" style="240" customWidth="1"/>
    <col min="2" max="2" width="11.7109375" style="241" customWidth="1"/>
    <col min="3" max="3" width="57.42578125" style="241" customWidth="1"/>
    <col min="4" max="6" width="18.7109375" style="242" customWidth="1"/>
    <col min="7" max="7" width="15.85546875" style="242" customWidth="1"/>
    <col min="8" max="8" width="16.140625" style="242" customWidth="1"/>
    <col min="9" max="9" width="3.28515625" style="240" customWidth="1"/>
    <col min="10" max="10" width="13.85546875" style="26" bestFit="1" customWidth="1"/>
    <col min="11" max="16384" width="11.42578125" style="26"/>
  </cols>
  <sheetData>
    <row r="1" spans="1:10" s="33" customFormat="1" ht="7.5" customHeight="1">
      <c r="A1" s="90"/>
      <c r="B1" s="93"/>
      <c r="C1" s="885"/>
      <c r="D1" s="885"/>
      <c r="E1" s="885"/>
      <c r="F1" s="885"/>
      <c r="G1" s="885"/>
      <c r="H1" s="93"/>
      <c r="I1" s="93"/>
    </row>
    <row r="2" spans="1:10" ht="14.1" customHeight="1">
      <c r="A2" s="220"/>
      <c r="B2" s="93"/>
      <c r="C2" s="885" t="s">
        <v>434</v>
      </c>
      <c r="D2" s="885"/>
      <c r="E2" s="885"/>
      <c r="F2" s="885"/>
      <c r="G2" s="885"/>
      <c r="H2" s="93"/>
      <c r="I2" s="93"/>
      <c r="J2" s="33"/>
    </row>
    <row r="3" spans="1:10" ht="14.1" customHeight="1">
      <c r="A3" s="861" t="s">
        <v>967</v>
      </c>
      <c r="B3" s="861"/>
      <c r="C3" s="861"/>
      <c r="D3" s="861"/>
      <c r="E3" s="861"/>
      <c r="F3" s="861"/>
      <c r="G3" s="861"/>
      <c r="H3" s="861"/>
      <c r="I3" s="119"/>
      <c r="J3" s="33"/>
    </row>
    <row r="4" spans="1:10" ht="14.1" customHeight="1">
      <c r="A4" s="220"/>
      <c r="B4" s="93"/>
      <c r="C4" s="885" t="s">
        <v>128</v>
      </c>
      <c r="D4" s="885"/>
      <c r="E4" s="885"/>
      <c r="F4" s="885"/>
      <c r="G4" s="885"/>
      <c r="H4" s="93"/>
      <c r="I4" s="93"/>
    </row>
    <row r="5" spans="1:10" s="33" customFormat="1" ht="3" customHeight="1">
      <c r="A5" s="96"/>
      <c r="B5" s="31"/>
      <c r="C5" s="919"/>
      <c r="D5" s="919"/>
      <c r="E5" s="919"/>
      <c r="F5" s="919"/>
      <c r="G5" s="919"/>
      <c r="H5" s="919"/>
      <c r="I5" s="919"/>
    </row>
    <row r="6" spans="1:10" ht="20.100000000000001" customHeight="1">
      <c r="A6" s="96"/>
      <c r="B6" s="31"/>
      <c r="C6" s="31" t="s">
        <v>3</v>
      </c>
      <c r="D6" s="862" t="s">
        <v>493</v>
      </c>
      <c r="E6" s="862"/>
      <c r="F6" s="862"/>
      <c r="G6" s="32"/>
      <c r="H6" s="32"/>
      <c r="I6" s="32"/>
      <c r="J6" s="33"/>
    </row>
    <row r="7" spans="1:10" ht="3" customHeight="1">
      <c r="A7" s="96"/>
      <c r="B7" s="96"/>
      <c r="C7" s="96" t="s">
        <v>129</v>
      </c>
      <c r="D7" s="96"/>
      <c r="E7" s="96"/>
      <c r="F7" s="96"/>
      <c r="G7" s="96"/>
      <c r="H7" s="96"/>
      <c r="I7" s="96"/>
    </row>
    <row r="8" spans="1:10" s="33" customFormat="1" ht="3" customHeight="1">
      <c r="A8" s="96"/>
      <c r="B8" s="96"/>
      <c r="C8" s="96"/>
      <c r="D8" s="96"/>
      <c r="E8" s="96"/>
      <c r="F8" s="96"/>
      <c r="G8" s="96"/>
      <c r="H8" s="96"/>
      <c r="I8" s="96"/>
    </row>
    <row r="9" spans="1:10" s="33" customFormat="1" ht="76.5">
      <c r="A9" s="221"/>
      <c r="B9" s="860" t="s">
        <v>74</v>
      </c>
      <c r="C9" s="860"/>
      <c r="D9" s="222" t="s">
        <v>802</v>
      </c>
      <c r="E9" s="222" t="s">
        <v>803</v>
      </c>
      <c r="F9" s="222" t="s">
        <v>804</v>
      </c>
      <c r="G9" s="222" t="s">
        <v>805</v>
      </c>
      <c r="H9" s="222" t="s">
        <v>130</v>
      </c>
      <c r="I9" s="223"/>
    </row>
    <row r="10" spans="1:10" s="33" customFormat="1" ht="3" customHeight="1">
      <c r="A10" s="224"/>
      <c r="B10" s="96"/>
      <c r="C10" s="96"/>
      <c r="D10" s="96"/>
      <c r="E10" s="96"/>
      <c r="F10" s="96"/>
      <c r="G10" s="96"/>
      <c r="H10" s="96"/>
      <c r="I10" s="225"/>
    </row>
    <row r="11" spans="1:10" s="33" customFormat="1" ht="3" customHeight="1">
      <c r="A11" s="123"/>
      <c r="B11" s="226"/>
      <c r="C11" s="59"/>
      <c r="D11" s="86"/>
      <c r="E11" s="104"/>
      <c r="F11" s="60"/>
      <c r="G11" s="51"/>
      <c r="H11" s="226"/>
      <c r="I11" s="227"/>
    </row>
    <row r="12" spans="1:10">
      <c r="A12" s="150"/>
      <c r="B12" s="865"/>
      <c r="C12" s="865"/>
      <c r="D12" s="228"/>
      <c r="E12" s="228"/>
      <c r="F12" s="228"/>
      <c r="G12" s="228"/>
      <c r="H12" s="229"/>
      <c r="I12" s="227"/>
    </row>
    <row r="13" spans="1:10" ht="9.9499999999999993" customHeight="1">
      <c r="A13" s="150"/>
      <c r="B13" s="230"/>
      <c r="C13" s="86"/>
      <c r="D13" s="231"/>
      <c r="E13" s="231"/>
      <c r="F13" s="231"/>
      <c r="G13" s="231"/>
      <c r="H13" s="231"/>
      <c r="I13" s="227"/>
    </row>
    <row r="14" spans="1:10">
      <c r="A14" s="150"/>
      <c r="B14" s="917" t="s">
        <v>968</v>
      </c>
      <c r="C14" s="917"/>
      <c r="D14" s="232">
        <f>SUM(D15:D17)</f>
        <v>122485998.75</v>
      </c>
      <c r="E14" s="232">
        <f>SUM(E15:E17)</f>
        <v>0</v>
      </c>
      <c r="F14" s="232">
        <f>SUM(F15:F17)</f>
        <v>0</v>
      </c>
      <c r="G14" s="232">
        <f>SUM(G15:G17)</f>
        <v>0</v>
      </c>
      <c r="H14" s="232">
        <f>SUM(D14:G14)</f>
        <v>122485998.75</v>
      </c>
      <c r="I14" s="227"/>
    </row>
    <row r="15" spans="1:10">
      <c r="A15" s="123"/>
      <c r="B15" s="863" t="s">
        <v>131</v>
      </c>
      <c r="C15" s="863"/>
      <c r="D15" s="233">
        <v>122485998.75</v>
      </c>
      <c r="E15" s="233">
        <v>0</v>
      </c>
      <c r="F15" s="233">
        <v>0</v>
      </c>
      <c r="G15" s="233">
        <v>0</v>
      </c>
      <c r="H15" s="231">
        <f t="shared" ref="H15:H24" si="0">SUM(D15:G15)</f>
        <v>122485998.75</v>
      </c>
      <c r="I15" s="227"/>
    </row>
    <row r="16" spans="1:10">
      <c r="A16" s="123"/>
      <c r="B16" s="863" t="s">
        <v>50</v>
      </c>
      <c r="C16" s="863"/>
      <c r="D16" s="233">
        <v>0</v>
      </c>
      <c r="E16" s="233">
        <v>0</v>
      </c>
      <c r="F16" s="233">
        <v>0</v>
      </c>
      <c r="G16" s="233">
        <v>0</v>
      </c>
      <c r="H16" s="231">
        <f t="shared" si="0"/>
        <v>0</v>
      </c>
      <c r="I16" s="227"/>
    </row>
    <row r="17" spans="1:10">
      <c r="A17" s="123"/>
      <c r="B17" s="863" t="s">
        <v>132</v>
      </c>
      <c r="C17" s="863"/>
      <c r="D17" s="233">
        <v>0</v>
      </c>
      <c r="E17" s="233">
        <v>0</v>
      </c>
      <c r="F17" s="233">
        <v>0</v>
      </c>
      <c r="G17" s="233">
        <v>0</v>
      </c>
      <c r="H17" s="231">
        <f t="shared" si="0"/>
        <v>0</v>
      </c>
      <c r="I17" s="227"/>
    </row>
    <row r="18" spans="1:10" ht="9.9499999999999993" customHeight="1">
      <c r="A18" s="150"/>
      <c r="B18" s="230"/>
      <c r="C18" s="86"/>
      <c r="D18" s="231"/>
      <c r="E18" s="231"/>
      <c r="F18" s="231"/>
      <c r="G18" s="231"/>
      <c r="H18" s="231"/>
      <c r="I18" s="227"/>
    </row>
    <row r="19" spans="1:10">
      <c r="A19" s="150"/>
      <c r="B19" s="917" t="s">
        <v>969</v>
      </c>
      <c r="C19" s="917"/>
      <c r="D19" s="232">
        <f>SUM(D20:D23)</f>
        <v>0</v>
      </c>
      <c r="E19" s="232">
        <f>SUM(E20:E23)</f>
        <v>-2959658.62</v>
      </c>
      <c r="F19" s="232">
        <f>SUM(F20:F23)</f>
        <v>0</v>
      </c>
      <c r="G19" s="232">
        <f>SUM(G20:G23)</f>
        <v>0</v>
      </c>
      <c r="H19" s="232">
        <f t="shared" si="0"/>
        <v>-2959658.62</v>
      </c>
      <c r="I19" s="227"/>
    </row>
    <row r="20" spans="1:10">
      <c r="A20" s="123"/>
      <c r="B20" s="863" t="s">
        <v>133</v>
      </c>
      <c r="C20" s="863"/>
      <c r="D20" s="233">
        <v>0</v>
      </c>
      <c r="E20" s="233">
        <v>-895986.27</v>
      </c>
      <c r="F20" s="233">
        <v>0</v>
      </c>
      <c r="G20" s="233">
        <v>0</v>
      </c>
      <c r="H20" s="231">
        <f t="shared" si="0"/>
        <v>-895986.27</v>
      </c>
      <c r="I20" s="227"/>
    </row>
    <row r="21" spans="1:10">
      <c r="A21" s="123"/>
      <c r="B21" s="863" t="s">
        <v>54</v>
      </c>
      <c r="C21" s="863"/>
      <c r="D21" s="233">
        <v>0</v>
      </c>
      <c r="E21" s="233">
        <v>-2063672.35</v>
      </c>
      <c r="F21" s="233">
        <v>0</v>
      </c>
      <c r="G21" s="233">
        <v>0</v>
      </c>
      <c r="H21" s="231">
        <f t="shared" si="0"/>
        <v>-2063672.35</v>
      </c>
      <c r="I21" s="227"/>
    </row>
    <row r="22" spans="1:10">
      <c r="A22" s="123"/>
      <c r="B22" s="863" t="s">
        <v>134</v>
      </c>
      <c r="C22" s="863"/>
      <c r="D22" s="233">
        <v>0</v>
      </c>
      <c r="E22" s="233">
        <v>0</v>
      </c>
      <c r="F22" s="233">
        <v>0</v>
      </c>
      <c r="G22" s="233">
        <v>0</v>
      </c>
      <c r="H22" s="231">
        <f t="shared" si="0"/>
        <v>0</v>
      </c>
      <c r="I22" s="227"/>
    </row>
    <row r="23" spans="1:10">
      <c r="A23" s="123"/>
      <c r="B23" s="863" t="s">
        <v>56</v>
      </c>
      <c r="C23" s="863"/>
      <c r="D23" s="233">
        <v>0</v>
      </c>
      <c r="E23" s="233">
        <v>0</v>
      </c>
      <c r="F23" s="233">
        <v>0</v>
      </c>
      <c r="G23" s="233">
        <v>0</v>
      </c>
      <c r="H23" s="231">
        <f t="shared" si="0"/>
        <v>0</v>
      </c>
      <c r="I23" s="227"/>
    </row>
    <row r="24" spans="1:10" ht="13.5" customHeight="1">
      <c r="A24" s="123"/>
      <c r="B24" s="863" t="s">
        <v>57</v>
      </c>
      <c r="C24" s="863"/>
      <c r="D24" s="233">
        <v>0</v>
      </c>
      <c r="E24" s="233">
        <v>0</v>
      </c>
      <c r="F24" s="233">
        <v>0</v>
      </c>
      <c r="G24" s="233">
        <v>0</v>
      </c>
      <c r="H24" s="231">
        <f t="shared" si="0"/>
        <v>0</v>
      </c>
      <c r="I24" s="227"/>
    </row>
    <row r="25" spans="1:10" ht="13.5" customHeight="1">
      <c r="A25" s="123"/>
      <c r="B25" s="711"/>
      <c r="C25" s="711"/>
      <c r="D25" s="233"/>
      <c r="E25" s="233"/>
      <c r="F25" s="233"/>
      <c r="G25" s="233"/>
      <c r="H25" s="231"/>
      <c r="I25" s="227"/>
    </row>
    <row r="26" spans="1:10" ht="13.5" customHeight="1">
      <c r="A26" s="123"/>
      <c r="B26" s="917" t="s">
        <v>806</v>
      </c>
      <c r="C26" s="917"/>
      <c r="D26" s="228">
        <f>+D27+D28</f>
        <v>0</v>
      </c>
      <c r="E26" s="228">
        <f>+E27+E28</f>
        <v>0</v>
      </c>
      <c r="F26" s="228">
        <f>+F27+F28</f>
        <v>0</v>
      </c>
      <c r="G26" s="228">
        <f>+G27+G28</f>
        <v>0</v>
      </c>
      <c r="H26" s="228">
        <f>+H27+H28</f>
        <v>0</v>
      </c>
      <c r="I26" s="227"/>
    </row>
    <row r="27" spans="1:10" ht="13.5" customHeight="1">
      <c r="A27" s="123"/>
      <c r="B27" s="863" t="s">
        <v>59</v>
      </c>
      <c r="C27" s="863"/>
      <c r="D27" s="233">
        <v>0</v>
      </c>
      <c r="E27" s="233">
        <v>0</v>
      </c>
      <c r="F27" s="233">
        <v>0</v>
      </c>
      <c r="G27" s="233">
        <v>0</v>
      </c>
      <c r="H27" s="231">
        <f>SUM(D27:G27)</f>
        <v>0</v>
      </c>
      <c r="I27" s="227"/>
    </row>
    <row r="28" spans="1:10" ht="13.5" customHeight="1">
      <c r="A28" s="123"/>
      <c r="B28" s="863" t="s">
        <v>60</v>
      </c>
      <c r="C28" s="863"/>
      <c r="D28" s="233">
        <v>0</v>
      </c>
      <c r="E28" s="233">
        <v>0</v>
      </c>
      <c r="F28" s="233">
        <v>0</v>
      </c>
      <c r="G28" s="233">
        <v>0</v>
      </c>
      <c r="H28" s="231">
        <f>SUM(D28:G28)</f>
        <v>0</v>
      </c>
      <c r="I28" s="227"/>
    </row>
    <row r="29" spans="1:10">
      <c r="A29" s="123"/>
      <c r="B29" s="711"/>
      <c r="C29" s="711"/>
      <c r="D29" s="233"/>
      <c r="E29" s="233"/>
      <c r="F29" s="233"/>
      <c r="G29" s="233"/>
      <c r="H29" s="231"/>
      <c r="I29" s="227"/>
    </row>
    <row r="30" spans="1:10" ht="9.9499999999999993" customHeight="1">
      <c r="A30" s="150"/>
      <c r="B30" s="230"/>
      <c r="C30" s="86"/>
      <c r="D30" s="231"/>
      <c r="E30" s="231"/>
      <c r="F30" s="231"/>
      <c r="G30" s="231"/>
      <c r="H30" s="231"/>
      <c r="I30" s="227"/>
    </row>
    <row r="31" spans="1:10" ht="13.5" thickBot="1">
      <c r="A31" s="150"/>
      <c r="B31" s="918" t="s">
        <v>808</v>
      </c>
      <c r="C31" s="918"/>
      <c r="D31" s="234">
        <f>D12+D14+D19</f>
        <v>122485998.75</v>
      </c>
      <c r="E31" s="234">
        <f>E12+E14+E19</f>
        <v>-2959658.62</v>
      </c>
      <c r="F31" s="234">
        <f>F12+F14+F19</f>
        <v>0</v>
      </c>
      <c r="G31" s="234">
        <f>G12+G14+G19</f>
        <v>0</v>
      </c>
      <c r="H31" s="234">
        <f>SUM(D31:G31)</f>
        <v>119526340.13</v>
      </c>
      <c r="I31" s="227"/>
      <c r="J31" s="671">
        <f>+ESF!J61-EVHP!H31</f>
        <v>0</v>
      </c>
    </row>
    <row r="32" spans="1:10">
      <c r="A32" s="123"/>
      <c r="B32" s="86"/>
      <c r="C32" s="60"/>
      <c r="D32" s="231"/>
      <c r="E32" s="231"/>
      <c r="F32" s="231"/>
      <c r="G32" s="231"/>
      <c r="H32" s="231"/>
      <c r="I32" s="227"/>
    </row>
    <row r="33" spans="1:10">
      <c r="A33" s="150"/>
      <c r="B33" s="917" t="s">
        <v>971</v>
      </c>
      <c r="C33" s="917"/>
      <c r="D33" s="232">
        <f>SUM(D34:D36)</f>
        <v>41089034.310000002</v>
      </c>
      <c r="E33" s="232">
        <f>SUM(E34:E36)</f>
        <v>0</v>
      </c>
      <c r="F33" s="232">
        <f>SUM(F34:F36)</f>
        <v>0</v>
      </c>
      <c r="G33" s="232">
        <f>SUM(G34:G36)</f>
        <v>0</v>
      </c>
      <c r="H33" s="232">
        <f>SUM(D33:G33)</f>
        <v>41089034.310000002</v>
      </c>
      <c r="I33" s="227"/>
    </row>
    <row r="34" spans="1:10">
      <c r="A34" s="123"/>
      <c r="B34" s="863" t="s">
        <v>49</v>
      </c>
      <c r="C34" s="863"/>
      <c r="D34" s="549">
        <v>41089034.310000002</v>
      </c>
      <c r="E34" s="233">
        <v>0</v>
      </c>
      <c r="F34" s="233">
        <v>0</v>
      </c>
      <c r="G34" s="233">
        <v>0</v>
      </c>
      <c r="H34" s="231">
        <f>SUM(D34:G34)</f>
        <v>41089034.310000002</v>
      </c>
      <c r="I34" s="227"/>
      <c r="J34" s="155"/>
    </row>
    <row r="35" spans="1:10">
      <c r="A35" s="123"/>
      <c r="B35" s="863" t="s">
        <v>50</v>
      </c>
      <c r="C35" s="863"/>
      <c r="D35" s="233">
        <v>0</v>
      </c>
      <c r="E35" s="233">
        <v>0</v>
      </c>
      <c r="F35" s="233">
        <v>0</v>
      </c>
      <c r="G35" s="233">
        <v>0</v>
      </c>
      <c r="H35" s="231">
        <f>SUM(D35:G35)</f>
        <v>0</v>
      </c>
      <c r="I35" s="227"/>
      <c r="J35" s="155"/>
    </row>
    <row r="36" spans="1:10">
      <c r="A36" s="123"/>
      <c r="B36" s="863" t="s">
        <v>132</v>
      </c>
      <c r="C36" s="863"/>
      <c r="D36" s="233">
        <v>0</v>
      </c>
      <c r="E36" s="233">
        <v>0</v>
      </c>
      <c r="F36" s="233">
        <v>0</v>
      </c>
      <c r="G36" s="233">
        <v>0</v>
      </c>
      <c r="H36" s="231">
        <f>SUM(D36:G36)</f>
        <v>0</v>
      </c>
      <c r="I36" s="227"/>
      <c r="J36" s="155"/>
    </row>
    <row r="37" spans="1:10" ht="9.9499999999999993" customHeight="1">
      <c r="A37" s="150"/>
      <c r="B37" s="230"/>
      <c r="C37" s="86"/>
      <c r="D37" s="231"/>
      <c r="E37" s="231"/>
      <c r="F37" s="231"/>
      <c r="G37" s="231"/>
      <c r="H37" s="231"/>
      <c r="I37" s="227"/>
      <c r="J37" s="155"/>
    </row>
    <row r="38" spans="1:10">
      <c r="A38" s="150" t="s">
        <v>129</v>
      </c>
      <c r="B38" s="917" t="s">
        <v>972</v>
      </c>
      <c r="C38" s="917"/>
      <c r="D38" s="232">
        <f>SUM(D39:D42)</f>
        <v>0</v>
      </c>
      <c r="E38" s="232">
        <f>E39-E40</f>
        <v>0</v>
      </c>
      <c r="F38" s="232">
        <f>+F40+F39</f>
        <v>2655144.14</v>
      </c>
      <c r="G38" s="232">
        <f>SUM(G39:G42)</f>
        <v>0</v>
      </c>
      <c r="H38" s="232">
        <f>SUM(D38:G38)</f>
        <v>2655144.14</v>
      </c>
      <c r="I38" s="227"/>
      <c r="J38" s="155"/>
    </row>
    <row r="39" spans="1:10">
      <c r="A39" s="123"/>
      <c r="B39" s="863" t="s">
        <v>133</v>
      </c>
      <c r="C39" s="863"/>
      <c r="D39" s="233">
        <v>0</v>
      </c>
      <c r="E39" s="550">
        <v>0</v>
      </c>
      <c r="F39" s="569">
        <f>2655144.14+895986.27</f>
        <v>3551130.41</v>
      </c>
      <c r="G39" s="233">
        <v>0</v>
      </c>
      <c r="H39" s="231">
        <f>SUM(D39:G39)</f>
        <v>3551130.41</v>
      </c>
      <c r="I39" s="227"/>
      <c r="J39" s="155"/>
    </row>
    <row r="40" spans="1:10">
      <c r="A40" s="123"/>
      <c r="B40" s="863" t="s">
        <v>54</v>
      </c>
      <c r="C40" s="863"/>
      <c r="D40" s="233">
        <v>0</v>
      </c>
      <c r="E40" s="569">
        <v>0</v>
      </c>
      <c r="F40" s="550">
        <v>-895986.27</v>
      </c>
      <c r="G40" s="233">
        <v>0</v>
      </c>
      <c r="H40" s="231">
        <f>SUM(D40:G40)</f>
        <v>-895986.27</v>
      </c>
      <c r="I40" s="227"/>
      <c r="J40" s="155"/>
    </row>
    <row r="41" spans="1:10">
      <c r="A41" s="123"/>
      <c r="B41" s="863" t="s">
        <v>134</v>
      </c>
      <c r="C41" s="863"/>
      <c r="D41" s="233">
        <v>0</v>
      </c>
      <c r="E41" s="233">
        <v>0</v>
      </c>
      <c r="F41" s="233">
        <v>0</v>
      </c>
      <c r="G41" s="233">
        <v>0</v>
      </c>
      <c r="H41" s="231">
        <f>SUM(D41:G41)</f>
        <v>0</v>
      </c>
      <c r="I41" s="227"/>
      <c r="J41" s="155"/>
    </row>
    <row r="42" spans="1:10">
      <c r="A42" s="123"/>
      <c r="B42" s="863" t="s">
        <v>56</v>
      </c>
      <c r="C42" s="863"/>
      <c r="D42" s="233">
        <v>0</v>
      </c>
      <c r="E42" s="233">
        <v>0</v>
      </c>
      <c r="F42" s="233">
        <v>0</v>
      </c>
      <c r="G42" s="233">
        <v>0</v>
      </c>
      <c r="H42" s="231">
        <f>SUM(D42:G42)</f>
        <v>0</v>
      </c>
      <c r="I42" s="227"/>
      <c r="J42" s="155"/>
    </row>
    <row r="43" spans="1:10">
      <c r="A43" s="123"/>
      <c r="B43" s="863" t="s">
        <v>57</v>
      </c>
      <c r="C43" s="863"/>
      <c r="D43" s="233"/>
      <c r="E43" s="233"/>
      <c r="F43" s="233"/>
      <c r="G43" s="233"/>
      <c r="H43" s="231"/>
      <c r="I43" s="227"/>
      <c r="J43" s="155"/>
    </row>
    <row r="44" spans="1:10">
      <c r="A44" s="123"/>
      <c r="B44" s="711"/>
      <c r="C44" s="711"/>
      <c r="D44" s="233"/>
      <c r="E44" s="233"/>
      <c r="F44" s="233"/>
      <c r="G44" s="233"/>
      <c r="H44" s="231"/>
      <c r="I44" s="227"/>
      <c r="J44" s="155"/>
    </row>
    <row r="45" spans="1:10">
      <c r="A45" s="123"/>
      <c r="B45" s="917" t="s">
        <v>807</v>
      </c>
      <c r="C45" s="917"/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7"/>
      <c r="J45" s="155"/>
    </row>
    <row r="46" spans="1:10" ht="12" customHeight="1">
      <c r="A46" s="123"/>
      <c r="B46" s="863" t="s">
        <v>59</v>
      </c>
      <c r="C46" s="863"/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27"/>
      <c r="J46" s="155"/>
    </row>
    <row r="47" spans="1:10" ht="12" customHeight="1">
      <c r="A47" s="123"/>
      <c r="B47" s="863" t="s">
        <v>60</v>
      </c>
      <c r="C47" s="863"/>
      <c r="D47" s="233">
        <v>0</v>
      </c>
      <c r="E47" s="233">
        <v>0</v>
      </c>
      <c r="F47" s="233">
        <v>0</v>
      </c>
      <c r="G47" s="233">
        <v>0</v>
      </c>
      <c r="H47" s="233">
        <v>0</v>
      </c>
      <c r="I47" s="227"/>
      <c r="J47" s="155"/>
    </row>
    <row r="48" spans="1:10">
      <c r="A48" s="123"/>
      <c r="B48" s="711"/>
      <c r="C48" s="711"/>
      <c r="D48" s="233"/>
      <c r="E48" s="233"/>
      <c r="F48" s="233"/>
      <c r="G48" s="233"/>
      <c r="H48" s="231"/>
      <c r="I48" s="227"/>
      <c r="J48" s="155"/>
    </row>
    <row r="49" spans="1:10">
      <c r="A49" s="235"/>
      <c r="B49" s="920" t="s">
        <v>970</v>
      </c>
      <c r="C49" s="920"/>
      <c r="D49" s="236">
        <f>D31+D33+D38</f>
        <v>163575033.06</v>
      </c>
      <c r="E49" s="236">
        <f>E31+E33+E38</f>
        <v>-2959658.62</v>
      </c>
      <c r="F49" s="236">
        <f>+F39+F40</f>
        <v>2655144.14</v>
      </c>
      <c r="G49" s="236">
        <f>G31+G33+G38</f>
        <v>0</v>
      </c>
      <c r="H49" s="236">
        <f>+D49+E49+F49</f>
        <v>163270518.57999998</v>
      </c>
      <c r="I49" s="237"/>
      <c r="J49" s="698">
        <f>+H49-ESF!I61</f>
        <v>0</v>
      </c>
    </row>
    <row r="50" spans="1:10" ht="6" customHeight="1">
      <c r="A50" s="238"/>
      <c r="B50" s="238"/>
      <c r="C50" s="238"/>
      <c r="D50" s="238"/>
      <c r="E50" s="238"/>
      <c r="F50" s="238"/>
      <c r="G50" s="238"/>
      <c r="H50" s="238"/>
      <c r="I50" s="239"/>
      <c r="J50" s="155"/>
    </row>
    <row r="51" spans="1:10" ht="6" customHeight="1">
      <c r="D51" s="241"/>
      <c r="E51" s="241"/>
      <c r="I51" s="59"/>
      <c r="J51" s="155"/>
    </row>
    <row r="52" spans="1:10" ht="15" customHeight="1">
      <c r="A52" s="33"/>
      <c r="B52" s="876" t="s">
        <v>76</v>
      </c>
      <c r="C52" s="876"/>
      <c r="D52" s="876"/>
      <c r="E52" s="876"/>
      <c r="F52" s="876"/>
      <c r="G52" s="876"/>
      <c r="H52" s="876"/>
      <c r="I52" s="876"/>
      <c r="J52" s="155"/>
    </row>
    <row r="53" spans="1:10" ht="9.75" customHeight="1">
      <c r="A53" s="33"/>
      <c r="B53" s="60"/>
      <c r="C53" s="81"/>
      <c r="D53" s="82"/>
      <c r="E53" s="82"/>
      <c r="F53" s="33"/>
      <c r="G53" s="83"/>
      <c r="H53" s="81"/>
      <c r="I53" s="82"/>
      <c r="J53" s="155"/>
    </row>
    <row r="54" spans="1:10" ht="50.1" customHeight="1">
      <c r="A54" s="33"/>
      <c r="B54" s="60"/>
      <c r="C54" s="875"/>
      <c r="D54" s="875"/>
      <c r="E54" s="82"/>
      <c r="F54" s="33"/>
      <c r="G54" s="874"/>
      <c r="H54" s="874"/>
      <c r="I54" s="82"/>
    </row>
    <row r="55" spans="1:10" ht="14.1" customHeight="1">
      <c r="A55" s="33"/>
      <c r="B55" s="85"/>
      <c r="C55" s="873"/>
      <c r="D55" s="873"/>
      <c r="E55" s="82"/>
      <c r="F55" s="82"/>
      <c r="G55" s="873"/>
      <c r="H55" s="873"/>
      <c r="I55" s="86"/>
    </row>
    <row r="56" spans="1:10" ht="14.1" customHeight="1">
      <c r="A56" s="33"/>
      <c r="B56" s="87"/>
      <c r="C56" s="869"/>
      <c r="D56" s="869"/>
      <c r="E56" s="88"/>
      <c r="F56" s="88"/>
      <c r="G56" s="869"/>
      <c r="H56" s="869"/>
      <c r="I56" s="86"/>
    </row>
    <row r="57" spans="1:10">
      <c r="C57" s="135"/>
      <c r="D57" s="527"/>
      <c r="E57" s="527"/>
      <c r="F57" s="527"/>
      <c r="G57" s="527"/>
      <c r="H57" s="527"/>
      <c r="I57" s="81"/>
    </row>
    <row r="58" spans="1:10">
      <c r="C58" s="135"/>
      <c r="D58" s="527"/>
      <c r="E58" s="527"/>
      <c r="F58" s="527"/>
      <c r="G58" s="527"/>
      <c r="H58" s="527"/>
      <c r="I58" s="81"/>
    </row>
    <row r="59" spans="1:10">
      <c r="C59" s="135"/>
      <c r="D59" s="527"/>
      <c r="E59" s="527"/>
      <c r="F59" s="527"/>
      <c r="G59" s="527"/>
      <c r="H59" s="527"/>
      <c r="I59" s="81"/>
    </row>
    <row r="60" spans="1:10">
      <c r="C60" s="135"/>
      <c r="D60" s="527"/>
      <c r="E60" s="527"/>
      <c r="F60" s="527"/>
      <c r="G60" s="527"/>
      <c r="H60" s="527"/>
      <c r="I60" s="81"/>
    </row>
    <row r="61" spans="1:10">
      <c r="C61" s="135"/>
      <c r="D61" s="527"/>
      <c r="E61" s="527"/>
      <c r="F61" s="527"/>
      <c r="G61" s="527"/>
      <c r="H61" s="527"/>
      <c r="I61" s="81"/>
    </row>
    <row r="62" spans="1:10">
      <c r="C62" s="135"/>
      <c r="D62" s="527"/>
      <c r="E62" s="527"/>
      <c r="F62" s="527"/>
      <c r="G62" s="527"/>
      <c r="H62" s="527"/>
      <c r="I62" s="81"/>
    </row>
    <row r="63" spans="1:10">
      <c r="C63" s="135"/>
      <c r="D63" s="527"/>
      <c r="E63" s="527"/>
      <c r="F63" s="527"/>
      <c r="G63" s="527"/>
      <c r="H63" s="527"/>
      <c r="I63" s="81"/>
    </row>
    <row r="64" spans="1:10">
      <c r="C64" s="135"/>
      <c r="D64" s="527"/>
      <c r="E64" s="527"/>
      <c r="F64" s="527"/>
      <c r="G64" s="527"/>
      <c r="H64" s="527"/>
      <c r="I64" s="81"/>
    </row>
  </sheetData>
  <sheetProtection formatCells="0" selectLockedCells="1"/>
  <mergeCells count="43">
    <mergeCell ref="C56:D56"/>
    <mergeCell ref="G56:H56"/>
    <mergeCell ref="B49:C49"/>
    <mergeCell ref="B52:I52"/>
    <mergeCell ref="C54:D54"/>
    <mergeCell ref="G54:H54"/>
    <mergeCell ref="C55:D55"/>
    <mergeCell ref="B15:C15"/>
    <mergeCell ref="B16:C16"/>
    <mergeCell ref="B17:C17"/>
    <mergeCell ref="B19:C19"/>
    <mergeCell ref="B20:C20"/>
    <mergeCell ref="B42:C42"/>
    <mergeCell ref="B22:C22"/>
    <mergeCell ref="B23:C23"/>
    <mergeCell ref="G55:H55"/>
    <mergeCell ref="B47:C47"/>
    <mergeCell ref="B39:C39"/>
    <mergeCell ref="B40:C40"/>
    <mergeCell ref="B41:C41"/>
    <mergeCell ref="B28:C28"/>
    <mergeCell ref="B31:C31"/>
    <mergeCell ref="B33:C33"/>
    <mergeCell ref="A3:H3"/>
    <mergeCell ref="C1:G1"/>
    <mergeCell ref="C2:G2"/>
    <mergeCell ref="D6:F6"/>
    <mergeCell ref="B21:C21"/>
    <mergeCell ref="C4:G4"/>
    <mergeCell ref="C5:I5"/>
    <mergeCell ref="B9:C9"/>
    <mergeCell ref="B12:C12"/>
    <mergeCell ref="B14:C14"/>
    <mergeCell ref="B24:C24"/>
    <mergeCell ref="B26:C26"/>
    <mergeCell ref="B27:C27"/>
    <mergeCell ref="B45:C45"/>
    <mergeCell ref="B46:C46"/>
    <mergeCell ref="B34:C34"/>
    <mergeCell ref="B35:C35"/>
    <mergeCell ref="B36:C36"/>
    <mergeCell ref="B38:C38"/>
    <mergeCell ref="B43:C43"/>
  </mergeCells>
  <printOptions horizontalCentered="1"/>
  <pageMargins left="0.79" right="1.4173228346456694" top="0.51" bottom="0.59055118110236227" header="0" footer="0"/>
  <pageSetup scale="62" orientation="landscape" r:id="rId1"/>
  <headerFooter>
    <oddFooter>&amp;CPágina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GridLines="0" showWhiteSpace="0" zoomScale="85" zoomScaleNormal="85" workbookViewId="0">
      <selection activeCell="B390" sqref="B390:E390"/>
    </sheetView>
  </sheetViews>
  <sheetFormatPr baseColWidth="10" defaultRowHeight="12.75"/>
  <cols>
    <col min="1" max="1" width="1.28515625" style="36" customWidth="1"/>
    <col min="2" max="3" width="3.7109375" style="36" customWidth="1"/>
    <col min="4" max="4" width="23.85546875" style="36" customWidth="1"/>
    <col min="5" max="5" width="21.42578125" style="36" customWidth="1"/>
    <col min="6" max="6" width="17.28515625" style="36" customWidth="1"/>
    <col min="7" max="8" width="18.7109375" style="51" customWidth="1"/>
    <col min="9" max="9" width="7.7109375" style="36" customWidth="1"/>
    <col min="10" max="11" width="3.7109375" style="26" customWidth="1"/>
    <col min="12" max="16" width="18.7109375" style="26" customWidth="1"/>
    <col min="17" max="17" width="1.85546875" style="26" customWidth="1"/>
    <col min="18" max="18" width="7.42578125" style="26" customWidth="1"/>
    <col min="19" max="16384" width="11.42578125" style="26"/>
  </cols>
  <sheetData>
    <row r="1" spans="1:19" s="33" customFormat="1" ht="10.5" customHeight="1">
      <c r="A1" s="90"/>
      <c r="B1" s="119"/>
      <c r="C1" s="119"/>
      <c r="D1" s="119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119"/>
      <c r="Q1" s="119"/>
    </row>
    <row r="2" spans="1:19" ht="15" customHeight="1">
      <c r="A2" s="861" t="s">
        <v>435</v>
      </c>
      <c r="B2" s="861"/>
      <c r="C2" s="861"/>
      <c r="D2" s="861"/>
      <c r="E2" s="861"/>
      <c r="F2" s="861"/>
      <c r="G2" s="861"/>
      <c r="H2" s="861"/>
      <c r="I2" s="861"/>
      <c r="J2" s="861"/>
      <c r="K2" s="861"/>
      <c r="L2" s="861"/>
      <c r="M2" s="861"/>
      <c r="N2" s="861"/>
      <c r="O2" s="861"/>
      <c r="P2" s="861"/>
      <c r="Q2" s="861"/>
    </row>
    <row r="3" spans="1:19" ht="15" customHeight="1">
      <c r="A3" s="861" t="s">
        <v>967</v>
      </c>
      <c r="B3" s="861"/>
      <c r="C3" s="861"/>
      <c r="D3" s="861"/>
      <c r="E3" s="861"/>
      <c r="F3" s="861"/>
      <c r="G3" s="861"/>
      <c r="H3" s="861"/>
      <c r="I3" s="861"/>
      <c r="J3" s="861"/>
      <c r="K3" s="861"/>
      <c r="L3" s="861"/>
      <c r="M3" s="861"/>
      <c r="N3" s="861"/>
      <c r="O3" s="861"/>
      <c r="P3" s="861"/>
      <c r="Q3" s="119"/>
    </row>
    <row r="4" spans="1:19" ht="16.5" customHeight="1">
      <c r="A4" s="861" t="s">
        <v>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  <c r="M4" s="861"/>
      <c r="N4" s="861"/>
      <c r="O4" s="861"/>
      <c r="P4" s="861"/>
      <c r="Q4" s="861"/>
    </row>
    <row r="5" spans="1:19" ht="3" customHeight="1">
      <c r="C5" s="34"/>
      <c r="D5" s="243"/>
      <c r="E5" s="30"/>
      <c r="F5" s="30"/>
      <c r="G5" s="30"/>
      <c r="H5" s="30"/>
      <c r="I5" s="30"/>
      <c r="J5" s="30"/>
      <c r="K5" s="30"/>
      <c r="L5" s="30"/>
      <c r="M5" s="30"/>
      <c r="N5" s="30"/>
      <c r="O5" s="120"/>
      <c r="P5" s="33"/>
      <c r="Q5" s="33"/>
    </row>
    <row r="6" spans="1:19" ht="19.5" customHeight="1">
      <c r="A6" s="96"/>
      <c r="B6" s="925"/>
      <c r="C6" s="925"/>
      <c r="D6" s="925"/>
      <c r="E6" s="32"/>
      <c r="F6" s="32"/>
      <c r="G6" s="31" t="s">
        <v>3</v>
      </c>
      <c r="H6" s="926" t="s">
        <v>493</v>
      </c>
      <c r="I6" s="926"/>
      <c r="J6" s="926"/>
      <c r="K6" s="926"/>
      <c r="L6" s="926"/>
      <c r="M6" s="926"/>
      <c r="N6" s="926"/>
      <c r="O6" s="32"/>
      <c r="P6" s="244"/>
      <c r="Q6" s="33"/>
    </row>
    <row r="7" spans="1:19" s="33" customFormat="1" ht="5.0999999999999996" customHeight="1">
      <c r="A7" s="36"/>
      <c r="B7" s="34"/>
      <c r="C7" s="34"/>
      <c r="D7" s="243"/>
      <c r="E7" s="34"/>
      <c r="F7" s="34"/>
      <c r="G7" s="245"/>
      <c r="H7" s="245"/>
      <c r="I7" s="243"/>
    </row>
    <row r="8" spans="1:19" s="33" customFormat="1" ht="3" customHeight="1">
      <c r="A8" s="36"/>
      <c r="B8" s="36"/>
      <c r="C8" s="246"/>
      <c r="D8" s="243"/>
      <c r="E8" s="246"/>
      <c r="F8" s="246"/>
      <c r="G8" s="247"/>
      <c r="H8" s="247"/>
      <c r="I8" s="243"/>
    </row>
    <row r="9" spans="1:19" s="33" customFormat="1" ht="31.5" customHeight="1">
      <c r="A9" s="248"/>
      <c r="B9" s="922" t="s">
        <v>74</v>
      </c>
      <c r="C9" s="922"/>
      <c r="D9" s="922"/>
      <c r="E9" s="922"/>
      <c r="F9" s="42"/>
      <c r="G9" s="41">
        <v>2019</v>
      </c>
      <c r="H9" s="41">
        <v>2018</v>
      </c>
      <c r="I9" s="249"/>
      <c r="J9" s="922" t="s">
        <v>74</v>
      </c>
      <c r="K9" s="922"/>
      <c r="L9" s="922"/>
      <c r="M9" s="922"/>
      <c r="N9" s="42"/>
      <c r="O9" s="41">
        <v>2019</v>
      </c>
      <c r="P9" s="41">
        <v>2018</v>
      </c>
      <c r="Q9" s="250"/>
    </row>
    <row r="10" spans="1:19" s="33" customFormat="1" ht="3" customHeight="1">
      <c r="A10" s="45"/>
      <c r="B10" s="36"/>
      <c r="C10" s="36"/>
      <c r="D10" s="46"/>
      <c r="E10" s="46"/>
      <c r="F10" s="46"/>
      <c r="G10" s="251"/>
      <c r="H10" s="251"/>
      <c r="I10" s="36"/>
      <c r="Q10" s="48"/>
    </row>
    <row r="11" spans="1:19" s="33" customFormat="1">
      <c r="A11" s="123"/>
      <c r="B11" s="51"/>
      <c r="C11" s="124"/>
      <c r="D11" s="124"/>
      <c r="E11" s="124"/>
      <c r="F11" s="124"/>
      <c r="G11" s="251"/>
      <c r="H11" s="251"/>
      <c r="I11" s="51"/>
      <c r="Q11" s="48"/>
    </row>
    <row r="12" spans="1:19" ht="17.25" customHeight="1">
      <c r="A12" s="123"/>
      <c r="B12" s="923" t="s">
        <v>162</v>
      </c>
      <c r="C12" s="923"/>
      <c r="D12" s="923"/>
      <c r="E12" s="923"/>
      <c r="F12" s="923"/>
      <c r="G12" s="251"/>
      <c r="H12" s="251"/>
      <c r="I12" s="51"/>
      <c r="J12" s="923" t="s">
        <v>163</v>
      </c>
      <c r="K12" s="923"/>
      <c r="L12" s="923"/>
      <c r="M12" s="923"/>
      <c r="N12" s="923"/>
      <c r="O12" s="252"/>
      <c r="P12" s="252"/>
      <c r="Q12" s="48"/>
    </row>
    <row r="13" spans="1:19" ht="17.25" customHeight="1">
      <c r="A13" s="123"/>
      <c r="B13" s="51"/>
      <c r="C13" s="124"/>
      <c r="D13" s="51"/>
      <c r="E13" s="124"/>
      <c r="F13" s="124"/>
      <c r="G13" s="251"/>
      <c r="H13" s="251"/>
      <c r="I13" s="51"/>
      <c r="J13" s="51"/>
      <c r="K13" s="124"/>
      <c r="L13" s="124"/>
      <c r="M13" s="124"/>
      <c r="N13" s="124"/>
      <c r="O13" s="252"/>
      <c r="P13" s="252"/>
      <c r="Q13" s="48"/>
    </row>
    <row r="14" spans="1:19" ht="17.25" customHeight="1">
      <c r="A14" s="123"/>
      <c r="B14" s="51"/>
      <c r="C14" s="923" t="s">
        <v>65</v>
      </c>
      <c r="D14" s="923"/>
      <c r="E14" s="923"/>
      <c r="F14" s="923"/>
      <c r="G14" s="253">
        <f>SUM(G15:G25)</f>
        <v>9734131.4800000004</v>
      </c>
      <c r="H14" s="253">
        <f>SUM(H15:H25)</f>
        <v>43627133.270000003</v>
      </c>
      <c r="I14" s="51"/>
      <c r="J14" s="51"/>
      <c r="K14" s="923" t="s">
        <v>65</v>
      </c>
      <c r="L14" s="923"/>
      <c r="M14" s="923"/>
      <c r="N14" s="923"/>
      <c r="O14" s="253">
        <f>SUM(O15:O17)</f>
        <v>41089034.310000002</v>
      </c>
      <c r="P14" s="253">
        <f>SUM(P15:P17)</f>
        <v>65564892.600000001</v>
      </c>
      <c r="Q14" s="48"/>
      <c r="S14" s="700"/>
    </row>
    <row r="15" spans="1:19" ht="15" customHeight="1">
      <c r="A15" s="123"/>
      <c r="B15" s="51"/>
      <c r="C15" s="124"/>
      <c r="D15" s="924" t="s">
        <v>82</v>
      </c>
      <c r="E15" s="924"/>
      <c r="F15" s="924"/>
      <c r="G15" s="254">
        <v>0</v>
      </c>
      <c r="H15" s="254">
        <v>0</v>
      </c>
      <c r="I15" s="51"/>
      <c r="J15" s="51"/>
      <c r="K15" s="33"/>
      <c r="L15" s="921" t="s">
        <v>32</v>
      </c>
      <c r="M15" s="921"/>
      <c r="N15" s="921"/>
      <c r="O15" s="699"/>
      <c r="P15" s="699">
        <v>57616742.600000001</v>
      </c>
      <c r="Q15" s="48"/>
    </row>
    <row r="16" spans="1:19" ht="15" customHeight="1">
      <c r="A16" s="123"/>
      <c r="B16" s="51"/>
      <c r="C16" s="124"/>
      <c r="D16" s="924" t="s">
        <v>186</v>
      </c>
      <c r="E16" s="924"/>
      <c r="F16" s="924"/>
      <c r="G16" s="254"/>
      <c r="H16" s="254"/>
      <c r="I16" s="51"/>
      <c r="J16" s="51"/>
      <c r="K16" s="33"/>
      <c r="L16" s="921" t="s">
        <v>34</v>
      </c>
      <c r="M16" s="921"/>
      <c r="N16" s="921"/>
      <c r="O16" s="699"/>
      <c r="P16" s="699">
        <v>7948150</v>
      </c>
      <c r="Q16" s="48"/>
    </row>
    <row r="17" spans="1:17" ht="15" customHeight="1">
      <c r="A17" s="123"/>
      <c r="B17" s="51"/>
      <c r="C17" s="255"/>
      <c r="D17" s="924" t="s">
        <v>164</v>
      </c>
      <c r="E17" s="924"/>
      <c r="F17" s="924"/>
      <c r="G17" s="254">
        <v>0</v>
      </c>
      <c r="H17" s="254">
        <v>0</v>
      </c>
      <c r="I17" s="51"/>
      <c r="J17" s="51"/>
      <c r="K17" s="251"/>
      <c r="L17" s="921" t="s">
        <v>190</v>
      </c>
      <c r="M17" s="921"/>
      <c r="N17" s="921"/>
      <c r="O17" s="254">
        <v>41089034.310000002</v>
      </c>
      <c r="P17" s="254">
        <v>0</v>
      </c>
      <c r="Q17" s="48"/>
    </row>
    <row r="18" spans="1:17" ht="15" customHeight="1">
      <c r="A18" s="123"/>
      <c r="B18" s="51"/>
      <c r="C18" s="255"/>
      <c r="D18" s="924" t="s">
        <v>88</v>
      </c>
      <c r="E18" s="924"/>
      <c r="F18" s="924"/>
      <c r="G18" s="254">
        <v>0</v>
      </c>
      <c r="H18" s="254">
        <v>0</v>
      </c>
      <c r="I18" s="51"/>
      <c r="J18" s="51"/>
      <c r="K18" s="251"/>
      <c r="O18" s="700"/>
      <c r="P18" s="700"/>
      <c r="Q18" s="48"/>
    </row>
    <row r="19" spans="1:17" ht="15" customHeight="1">
      <c r="A19" s="123"/>
      <c r="B19" s="51"/>
      <c r="C19" s="255"/>
      <c r="D19" s="924" t="s">
        <v>89</v>
      </c>
      <c r="E19" s="924"/>
      <c r="F19" s="924"/>
      <c r="G19" s="699">
        <v>0</v>
      </c>
      <c r="H19" s="699">
        <v>503558.31</v>
      </c>
      <c r="I19" s="51"/>
      <c r="J19" s="51"/>
      <c r="K19" s="256" t="s">
        <v>66</v>
      </c>
      <c r="L19" s="256"/>
      <c r="M19" s="256"/>
      <c r="N19" s="256"/>
      <c r="O19" s="253">
        <f>SUM(O20:O22)</f>
        <v>13898407.970000001</v>
      </c>
      <c r="P19" s="253">
        <f>SUM(P20:P22)</f>
        <v>45441413.460000001</v>
      </c>
      <c r="Q19" s="48"/>
    </row>
    <row r="20" spans="1:17" ht="15" customHeight="1">
      <c r="A20" s="123"/>
      <c r="B20" s="51"/>
      <c r="C20" s="255"/>
      <c r="D20" s="924" t="s">
        <v>90</v>
      </c>
      <c r="E20" s="924"/>
      <c r="F20" s="924"/>
      <c r="G20" s="699">
        <v>0</v>
      </c>
      <c r="H20" s="699">
        <v>576400</v>
      </c>
      <c r="I20" s="51"/>
      <c r="J20" s="51"/>
      <c r="K20" s="251"/>
      <c r="L20" s="255" t="s">
        <v>32</v>
      </c>
      <c r="M20" s="255"/>
      <c r="N20" s="255"/>
      <c r="O20" s="699">
        <v>13854854.48</v>
      </c>
      <c r="P20" s="699">
        <v>38046109.68</v>
      </c>
      <c r="Q20" s="48"/>
    </row>
    <row r="21" spans="1:17" ht="15" customHeight="1">
      <c r="A21" s="123"/>
      <c r="B21" s="51"/>
      <c r="C21" s="255"/>
      <c r="D21" s="924" t="s">
        <v>92</v>
      </c>
      <c r="E21" s="924"/>
      <c r="F21" s="924"/>
      <c r="G21" s="254">
        <v>123249.76</v>
      </c>
      <c r="H21" s="254">
        <v>0</v>
      </c>
      <c r="I21" s="51"/>
      <c r="J21" s="51"/>
      <c r="K21" s="251"/>
      <c r="L21" s="921" t="s">
        <v>34</v>
      </c>
      <c r="M21" s="921"/>
      <c r="N21" s="921"/>
      <c r="O21" s="699">
        <v>43553.49</v>
      </c>
      <c r="P21" s="699">
        <v>7395303.7800000003</v>
      </c>
      <c r="Q21" s="48"/>
    </row>
    <row r="22" spans="1:17" ht="28.5" customHeight="1">
      <c r="A22" s="123"/>
      <c r="B22" s="51"/>
      <c r="C22" s="255"/>
      <c r="D22" s="924" t="s">
        <v>94</v>
      </c>
      <c r="E22" s="924"/>
      <c r="F22" s="924"/>
      <c r="G22" s="254">
        <v>0</v>
      </c>
      <c r="H22" s="254">
        <v>0</v>
      </c>
      <c r="I22" s="51"/>
      <c r="J22" s="51"/>
      <c r="K22" s="33"/>
      <c r="L22" s="921" t="s">
        <v>191</v>
      </c>
      <c r="M22" s="921"/>
      <c r="N22" s="921"/>
      <c r="O22" s="254">
        <v>0</v>
      </c>
      <c r="P22" s="254">
        <v>0</v>
      </c>
      <c r="Q22" s="48"/>
    </row>
    <row r="23" spans="1:17" ht="15" customHeight="1">
      <c r="A23" s="123"/>
      <c r="B23" s="51"/>
      <c r="C23" s="255"/>
      <c r="D23" s="924" t="s">
        <v>99</v>
      </c>
      <c r="E23" s="924"/>
      <c r="F23" s="924"/>
      <c r="G23" s="699">
        <v>4104130</v>
      </c>
      <c r="H23" s="699">
        <v>15460383.310000001</v>
      </c>
      <c r="I23" s="51"/>
      <c r="J23" s="51"/>
      <c r="K23" s="923" t="s">
        <v>165</v>
      </c>
      <c r="L23" s="923"/>
      <c r="M23" s="923"/>
      <c r="N23" s="923"/>
      <c r="O23" s="253">
        <f>+O19-O14</f>
        <v>-27190626.340000004</v>
      </c>
      <c r="P23" s="253">
        <f>+P19-P14</f>
        <v>-20123479.140000001</v>
      </c>
      <c r="Q23" s="48"/>
    </row>
    <row r="24" spans="1:17" ht="15" customHeight="1">
      <c r="A24" s="123"/>
      <c r="B24" s="51"/>
      <c r="C24" s="255"/>
      <c r="D24" s="924" t="s">
        <v>187</v>
      </c>
      <c r="E24" s="924"/>
      <c r="F24" s="924"/>
      <c r="G24" s="699">
        <v>5468101.7199999997</v>
      </c>
      <c r="H24" s="699">
        <v>27086783.780000001</v>
      </c>
      <c r="I24" s="51"/>
      <c r="J24" s="51"/>
      <c r="O24" s="700"/>
      <c r="P24" s="700"/>
      <c r="Q24" s="48"/>
    </row>
    <row r="25" spans="1:17" ht="15" customHeight="1">
      <c r="A25" s="123"/>
      <c r="B25" s="51"/>
      <c r="C25" s="255"/>
      <c r="D25" s="924" t="s">
        <v>188</v>
      </c>
      <c r="E25" s="924"/>
      <c r="F25" s="157"/>
      <c r="G25" s="254">
        <v>38650</v>
      </c>
      <c r="H25" s="254">
        <v>7.87</v>
      </c>
      <c r="I25" s="51"/>
      <c r="J25" s="33"/>
      <c r="O25" s="700"/>
      <c r="P25" s="700"/>
      <c r="Q25" s="48"/>
    </row>
    <row r="26" spans="1:17" ht="15" customHeight="1">
      <c r="A26" s="123"/>
      <c r="B26" s="51"/>
      <c r="C26" s="124"/>
      <c r="D26" s="51"/>
      <c r="E26" s="124"/>
      <c r="F26" s="124"/>
      <c r="G26" s="252"/>
      <c r="H26" s="252"/>
      <c r="I26" s="51"/>
      <c r="J26" s="923" t="s">
        <v>166</v>
      </c>
      <c r="K26" s="923"/>
      <c r="L26" s="923"/>
      <c r="M26" s="923"/>
      <c r="N26" s="923"/>
      <c r="O26" s="547"/>
      <c r="P26" s="547"/>
      <c r="Q26" s="48"/>
    </row>
    <row r="27" spans="1:17" ht="15" customHeight="1">
      <c r="A27" s="123"/>
      <c r="B27" s="51"/>
      <c r="C27" s="923" t="s">
        <v>66</v>
      </c>
      <c r="D27" s="923"/>
      <c r="E27" s="923"/>
      <c r="F27" s="923"/>
      <c r="G27" s="253">
        <f>SUM(G28:G46)</f>
        <v>7078987.3399999999</v>
      </c>
      <c r="H27" s="253">
        <f>SUM(H28:H46)</f>
        <v>43106073.280000001</v>
      </c>
      <c r="I27" s="51"/>
      <c r="J27" s="51"/>
      <c r="K27" s="124"/>
      <c r="L27" s="51"/>
      <c r="M27" s="157"/>
      <c r="N27" s="157"/>
      <c r="O27" s="252"/>
      <c r="P27" s="252"/>
      <c r="Q27" s="48"/>
    </row>
    <row r="28" spans="1:17" ht="15" customHeight="1">
      <c r="A28" s="123"/>
      <c r="B28" s="51"/>
      <c r="C28" s="256"/>
      <c r="D28" s="924" t="s">
        <v>167</v>
      </c>
      <c r="E28" s="924"/>
      <c r="F28" s="924"/>
      <c r="G28" s="699">
        <v>6001856.29</v>
      </c>
      <c r="H28" s="699">
        <v>31977423.530000001</v>
      </c>
      <c r="I28" s="51"/>
      <c r="J28" s="51"/>
      <c r="K28" s="256" t="s">
        <v>65</v>
      </c>
      <c r="L28" s="256"/>
      <c r="M28" s="256"/>
      <c r="N28" s="256"/>
      <c r="O28" s="253">
        <f>O29+O32</f>
        <v>0</v>
      </c>
      <c r="P28" s="253">
        <f>P29+P32</f>
        <v>0</v>
      </c>
      <c r="Q28" s="48"/>
    </row>
    <row r="29" spans="1:17" ht="15" customHeight="1">
      <c r="A29" s="123"/>
      <c r="B29" s="51"/>
      <c r="C29" s="256"/>
      <c r="D29" s="924" t="s">
        <v>85</v>
      </c>
      <c r="E29" s="924"/>
      <c r="F29" s="924"/>
      <c r="G29" s="699">
        <v>142207.51</v>
      </c>
      <c r="H29" s="699">
        <v>2308692.96</v>
      </c>
      <c r="I29" s="51"/>
      <c r="J29" s="33"/>
      <c r="K29" s="33"/>
      <c r="L29" s="255" t="s">
        <v>168</v>
      </c>
      <c r="M29" s="255"/>
      <c r="N29" s="255"/>
      <c r="O29" s="254">
        <f>SUM(O30:O31)</f>
        <v>0</v>
      </c>
      <c r="P29" s="254">
        <f>SUM(P30:P31)</f>
        <v>0</v>
      </c>
      <c r="Q29" s="48"/>
    </row>
    <row r="30" spans="1:17" ht="15" customHeight="1">
      <c r="A30" s="123"/>
      <c r="B30" s="51"/>
      <c r="C30" s="256"/>
      <c r="D30" s="924" t="s">
        <v>87</v>
      </c>
      <c r="E30" s="924"/>
      <c r="F30" s="924"/>
      <c r="G30" s="699">
        <v>904923.54</v>
      </c>
      <c r="H30" s="699">
        <v>8265066.1100000003</v>
      </c>
      <c r="I30" s="51"/>
      <c r="J30" s="51"/>
      <c r="K30" s="256"/>
      <c r="L30" s="255" t="s">
        <v>169</v>
      </c>
      <c r="M30" s="255"/>
      <c r="N30" s="255"/>
      <c r="O30" s="254">
        <v>0</v>
      </c>
      <c r="P30" s="254">
        <v>0</v>
      </c>
      <c r="Q30" s="48"/>
    </row>
    <row r="31" spans="1:17" ht="15" customHeight="1">
      <c r="A31" s="123"/>
      <c r="B31" s="51"/>
      <c r="C31" s="124"/>
      <c r="D31" s="51"/>
      <c r="E31" s="124"/>
      <c r="F31" s="124"/>
      <c r="G31" s="252"/>
      <c r="H31" s="252"/>
      <c r="I31" s="51"/>
      <c r="J31" s="51"/>
      <c r="K31" s="256"/>
      <c r="L31" s="255" t="s">
        <v>171</v>
      </c>
      <c r="M31" s="255"/>
      <c r="N31" s="255"/>
      <c r="O31" s="254">
        <v>0</v>
      </c>
      <c r="P31" s="254">
        <v>0</v>
      </c>
      <c r="Q31" s="48"/>
    </row>
    <row r="32" spans="1:17" ht="15" customHeight="1">
      <c r="A32" s="123"/>
      <c r="B32" s="51"/>
      <c r="C32" s="256"/>
      <c r="D32" s="924" t="s">
        <v>91</v>
      </c>
      <c r="E32" s="924"/>
      <c r="F32" s="924"/>
      <c r="G32" s="254">
        <v>0</v>
      </c>
      <c r="H32" s="254">
        <v>0</v>
      </c>
      <c r="I32" s="51"/>
      <c r="J32" s="51"/>
      <c r="K32" s="256"/>
      <c r="L32" s="921" t="s">
        <v>285</v>
      </c>
      <c r="M32" s="921"/>
      <c r="N32" s="921"/>
      <c r="O32" s="699">
        <v>0</v>
      </c>
      <c r="P32" s="699">
        <v>0</v>
      </c>
      <c r="Q32" s="48"/>
    </row>
    <row r="33" spans="1:17" ht="15" customHeight="1">
      <c r="A33" s="123"/>
      <c r="B33" s="51"/>
      <c r="C33" s="256"/>
      <c r="D33" s="924" t="s">
        <v>170</v>
      </c>
      <c r="E33" s="924"/>
      <c r="F33" s="924"/>
      <c r="G33" s="254">
        <v>0</v>
      </c>
      <c r="H33" s="254">
        <v>0</v>
      </c>
      <c r="I33" s="51"/>
      <c r="J33" s="51"/>
      <c r="K33" s="251"/>
      <c r="O33" s="700"/>
      <c r="P33" s="700"/>
      <c r="Q33" s="48"/>
    </row>
    <row r="34" spans="1:17" ht="15" customHeight="1">
      <c r="A34" s="123"/>
      <c r="B34" s="51"/>
      <c r="C34" s="256"/>
      <c r="D34" s="924" t="s">
        <v>172</v>
      </c>
      <c r="E34" s="924"/>
      <c r="F34" s="924"/>
      <c r="G34" s="254">
        <v>0</v>
      </c>
      <c r="H34" s="254">
        <v>0</v>
      </c>
      <c r="I34" s="51"/>
      <c r="J34" s="51"/>
      <c r="K34" s="256" t="s">
        <v>66</v>
      </c>
      <c r="L34" s="256"/>
      <c r="M34" s="256"/>
      <c r="N34" s="256"/>
      <c r="O34" s="253">
        <f>O35+O38</f>
        <v>23452385.149999999</v>
      </c>
      <c r="P34" s="253">
        <f>P35+P38</f>
        <v>4164241.46</v>
      </c>
      <c r="Q34" s="48"/>
    </row>
    <row r="35" spans="1:17" ht="15" customHeight="1">
      <c r="A35" s="123"/>
      <c r="B35" s="51"/>
      <c r="C35" s="256"/>
      <c r="D35" s="924" t="s">
        <v>96</v>
      </c>
      <c r="E35" s="924"/>
      <c r="F35" s="924"/>
      <c r="G35" s="699">
        <v>30000</v>
      </c>
      <c r="H35" s="699">
        <v>554890.68000000005</v>
      </c>
      <c r="I35" s="51"/>
      <c r="J35" s="51"/>
      <c r="K35" s="33"/>
      <c r="L35" s="255" t="s">
        <v>173</v>
      </c>
      <c r="M35" s="255"/>
      <c r="N35" s="255"/>
      <c r="O35" s="254">
        <f>SUM(O36:O37)</f>
        <v>0</v>
      </c>
      <c r="P35" s="254">
        <f>SUM(P36:P37)</f>
        <v>0</v>
      </c>
      <c r="Q35" s="48"/>
    </row>
    <row r="36" spans="1:17" ht="15" customHeight="1">
      <c r="A36" s="123"/>
      <c r="B36" s="51"/>
      <c r="C36" s="256"/>
      <c r="D36" s="924" t="s">
        <v>98</v>
      </c>
      <c r="E36" s="924"/>
      <c r="F36" s="924"/>
      <c r="G36" s="254">
        <v>0</v>
      </c>
      <c r="H36" s="254">
        <v>0</v>
      </c>
      <c r="I36" s="51"/>
      <c r="J36" s="51"/>
      <c r="K36" s="256"/>
      <c r="L36" s="255" t="s">
        <v>169</v>
      </c>
      <c r="M36" s="255"/>
      <c r="N36" s="255"/>
      <c r="O36" s="254">
        <v>0</v>
      </c>
      <c r="P36" s="254">
        <v>0</v>
      </c>
      <c r="Q36" s="48"/>
    </row>
    <row r="37" spans="1:17" ht="15" customHeight="1">
      <c r="A37" s="123"/>
      <c r="B37" s="51"/>
      <c r="C37" s="256"/>
      <c r="D37" s="924" t="s">
        <v>100</v>
      </c>
      <c r="E37" s="924"/>
      <c r="F37" s="924"/>
      <c r="G37" s="254">
        <v>0</v>
      </c>
      <c r="H37" s="254">
        <v>0</v>
      </c>
      <c r="I37" s="51"/>
      <c r="J37" s="33"/>
      <c r="K37" s="256"/>
      <c r="L37" s="255" t="s">
        <v>171</v>
      </c>
      <c r="M37" s="255"/>
      <c r="N37" s="255"/>
      <c r="O37" s="254">
        <v>0</v>
      </c>
      <c r="P37" s="254">
        <v>0</v>
      </c>
      <c r="Q37" s="48"/>
    </row>
    <row r="38" spans="1:17" ht="15" customHeight="1">
      <c r="A38" s="123"/>
      <c r="B38" s="51"/>
      <c r="C38" s="256"/>
      <c r="D38" s="924" t="s">
        <v>101</v>
      </c>
      <c r="E38" s="924"/>
      <c r="F38" s="924"/>
      <c r="G38" s="254">
        <v>0</v>
      </c>
      <c r="H38" s="254">
        <v>0</v>
      </c>
      <c r="I38" s="51"/>
      <c r="J38" s="51"/>
      <c r="K38" s="256"/>
      <c r="L38" s="921" t="s">
        <v>286</v>
      </c>
      <c r="M38" s="921"/>
      <c r="N38" s="921"/>
      <c r="O38" s="699">
        <v>23452385.149999999</v>
      </c>
      <c r="P38" s="699">
        <v>4164241.46</v>
      </c>
      <c r="Q38" s="48"/>
    </row>
    <row r="39" spans="1:17" ht="15" customHeight="1">
      <c r="A39" s="123"/>
      <c r="B39" s="51"/>
      <c r="C39" s="256"/>
      <c r="D39" s="924" t="s">
        <v>102</v>
      </c>
      <c r="E39" s="924"/>
      <c r="F39" s="924"/>
      <c r="G39" s="254">
        <v>0</v>
      </c>
      <c r="H39" s="254">
        <v>0</v>
      </c>
      <c r="I39" s="51"/>
      <c r="J39" s="51"/>
      <c r="K39" s="251"/>
      <c r="O39" s="700"/>
      <c r="P39" s="700"/>
      <c r="Q39" s="48"/>
    </row>
    <row r="40" spans="1:17" ht="15" customHeight="1">
      <c r="A40" s="123"/>
      <c r="B40" s="51"/>
      <c r="C40" s="256"/>
      <c r="D40" s="924" t="s">
        <v>104</v>
      </c>
      <c r="E40" s="924"/>
      <c r="F40" s="924"/>
      <c r="G40" s="254">
        <v>0</v>
      </c>
      <c r="H40" s="254">
        <v>0</v>
      </c>
      <c r="I40" s="51"/>
      <c r="J40" s="51"/>
      <c r="K40" s="923" t="s">
        <v>175</v>
      </c>
      <c r="L40" s="923"/>
      <c r="M40" s="923"/>
      <c r="N40" s="923"/>
      <c r="O40" s="253">
        <v>-6056778.2699999996</v>
      </c>
      <c r="P40" s="253">
        <v>15469100</v>
      </c>
      <c r="Q40" s="48"/>
    </row>
    <row r="41" spans="1:17" ht="15" customHeight="1">
      <c r="A41" s="123"/>
      <c r="B41" s="51"/>
      <c r="C41" s="124"/>
      <c r="D41" s="51"/>
      <c r="E41" s="124"/>
      <c r="F41" s="124"/>
      <c r="G41" s="252"/>
      <c r="H41" s="252"/>
      <c r="I41" s="51"/>
      <c r="J41" s="51"/>
      <c r="O41" s="700"/>
      <c r="P41" s="700"/>
      <c r="Q41" s="48"/>
    </row>
    <row r="42" spans="1:17" ht="15" customHeight="1">
      <c r="A42" s="123"/>
      <c r="B42" s="51"/>
      <c r="C42" s="256"/>
      <c r="D42" s="924" t="s">
        <v>174</v>
      </c>
      <c r="E42" s="924"/>
      <c r="F42" s="924"/>
      <c r="G42" s="254">
        <v>0</v>
      </c>
      <c r="H42" s="254">
        <v>0</v>
      </c>
      <c r="I42" s="51"/>
      <c r="J42" s="51"/>
      <c r="O42" s="700"/>
      <c r="P42" s="700"/>
      <c r="Q42" s="48"/>
    </row>
    <row r="43" spans="1:17" ht="25.5" customHeight="1">
      <c r="A43" s="123"/>
      <c r="B43" s="51"/>
      <c r="C43" s="256"/>
      <c r="D43" s="924" t="s">
        <v>131</v>
      </c>
      <c r="E43" s="924"/>
      <c r="F43" s="924"/>
      <c r="G43" s="254">
        <v>0</v>
      </c>
      <c r="H43" s="254">
        <v>0</v>
      </c>
      <c r="I43" s="51"/>
      <c r="J43" s="927" t="s">
        <v>177</v>
      </c>
      <c r="K43" s="927"/>
      <c r="L43" s="927"/>
      <c r="M43" s="927"/>
      <c r="N43" s="927"/>
      <c r="O43" s="257">
        <v>6393385.3300000001</v>
      </c>
      <c r="P43" s="257">
        <v>16480297.67</v>
      </c>
      <c r="Q43" s="48"/>
    </row>
    <row r="44" spans="1:17" ht="15" customHeight="1">
      <c r="A44" s="123"/>
      <c r="B44" s="51"/>
      <c r="C44" s="256"/>
      <c r="D44" s="924" t="s">
        <v>111</v>
      </c>
      <c r="E44" s="924"/>
      <c r="F44" s="924"/>
      <c r="G44" s="254">
        <v>0</v>
      </c>
      <c r="H44" s="254">
        <v>0</v>
      </c>
      <c r="I44" s="51"/>
      <c r="O44" s="700"/>
      <c r="P44" s="700"/>
      <c r="Q44" s="48"/>
    </row>
    <row r="45" spans="1:17" ht="15" customHeight="1">
      <c r="A45" s="123"/>
      <c r="B45" s="51"/>
      <c r="C45" s="251"/>
      <c r="D45" s="251"/>
      <c r="E45" s="251"/>
      <c r="F45" s="251"/>
      <c r="G45" s="252"/>
      <c r="H45" s="252"/>
      <c r="I45" s="51"/>
      <c r="O45" s="700"/>
      <c r="P45" s="700"/>
      <c r="Q45" s="48"/>
    </row>
    <row r="46" spans="1:17" ht="15" customHeight="1">
      <c r="A46" s="123"/>
      <c r="B46" s="51"/>
      <c r="C46" s="256"/>
      <c r="D46" s="924" t="s">
        <v>189</v>
      </c>
      <c r="E46" s="924"/>
      <c r="F46" s="924"/>
      <c r="G46" s="254">
        <v>0</v>
      </c>
      <c r="H46" s="254">
        <v>0</v>
      </c>
      <c r="I46" s="51"/>
      <c r="O46" s="700"/>
      <c r="P46" s="700"/>
      <c r="Q46" s="48"/>
    </row>
    <row r="47" spans="1:17">
      <c r="A47" s="123"/>
      <c r="B47" s="51"/>
      <c r="C47" s="124"/>
      <c r="D47" s="51"/>
      <c r="E47" s="124"/>
      <c r="F47" s="124"/>
      <c r="G47" s="252"/>
      <c r="H47" s="252"/>
      <c r="I47" s="51"/>
      <c r="J47" s="927" t="s">
        <v>181</v>
      </c>
      <c r="K47" s="927"/>
      <c r="L47" s="927"/>
      <c r="M47" s="927"/>
      <c r="N47" s="927"/>
      <c r="O47" s="257">
        <v>31906821.18</v>
      </c>
      <c r="P47" s="257">
        <v>15426523.51</v>
      </c>
      <c r="Q47" s="48"/>
    </row>
    <row r="48" spans="1:17" s="261" customFormat="1">
      <c r="A48" s="258"/>
      <c r="B48" s="259"/>
      <c r="C48" s="923" t="s">
        <v>176</v>
      </c>
      <c r="D48" s="923"/>
      <c r="E48" s="923"/>
      <c r="F48" s="923"/>
      <c r="G48" s="257">
        <f>-(-G14+G27)</f>
        <v>2655144.1400000006</v>
      </c>
      <c r="H48" s="257">
        <f>H14-H27</f>
        <v>521059.99000000209</v>
      </c>
      <c r="I48" s="259"/>
      <c r="J48" s="927" t="s">
        <v>182</v>
      </c>
      <c r="K48" s="927"/>
      <c r="L48" s="927"/>
      <c r="M48" s="927"/>
      <c r="N48" s="927"/>
      <c r="O48" s="257">
        <v>38300206.509999998</v>
      </c>
      <c r="P48" s="257">
        <v>31906821.18</v>
      </c>
      <c r="Q48" s="260"/>
    </row>
    <row r="49" spans="1:17" s="261" customFormat="1">
      <c r="A49" s="258"/>
      <c r="B49" s="259"/>
      <c r="C49" s="256"/>
      <c r="D49" s="256"/>
      <c r="E49" s="256"/>
      <c r="F49" s="256"/>
      <c r="G49" s="257"/>
      <c r="H49" s="257"/>
      <c r="I49" s="259"/>
      <c r="O49" s="701"/>
      <c r="P49" s="702"/>
      <c r="Q49" s="260"/>
    </row>
    <row r="50" spans="1:17" ht="14.25" customHeight="1">
      <c r="A50" s="262"/>
      <c r="B50" s="116"/>
      <c r="C50" s="263"/>
      <c r="D50" s="263"/>
      <c r="E50" s="263"/>
      <c r="F50" s="263"/>
      <c r="G50" s="264"/>
      <c r="H50" s="264"/>
      <c r="I50" s="116"/>
      <c r="J50" s="73"/>
      <c r="K50" s="73"/>
      <c r="L50" s="73"/>
      <c r="M50" s="73"/>
      <c r="N50" s="73"/>
      <c r="O50" s="265"/>
      <c r="P50" s="73"/>
      <c r="Q50" s="75"/>
    </row>
    <row r="51" spans="1:17" ht="14.25" customHeight="1">
      <c r="A51" s="51"/>
      <c r="I51" s="51"/>
      <c r="J51" s="51"/>
      <c r="K51" s="251"/>
      <c r="L51" s="251"/>
      <c r="M51" s="251"/>
      <c r="N51" s="251"/>
      <c r="O51" s="252"/>
      <c r="P51" s="252"/>
      <c r="Q51" s="33"/>
    </row>
    <row r="52" spans="1:17" ht="6" customHeight="1">
      <c r="A52" s="51"/>
      <c r="I52" s="51"/>
      <c r="J52" s="33"/>
      <c r="K52" s="33"/>
      <c r="L52" s="33"/>
      <c r="M52" s="33"/>
      <c r="N52" s="33"/>
      <c r="O52" s="33"/>
      <c r="P52" s="33"/>
      <c r="Q52" s="33"/>
    </row>
    <row r="53" spans="1:17" ht="15" customHeight="1">
      <c r="A53" s="33"/>
      <c r="B53" s="479" t="s">
        <v>76</v>
      </c>
      <c r="C53" s="60"/>
      <c r="D53" s="60"/>
      <c r="E53" s="60"/>
      <c r="F53" s="60"/>
      <c r="G53" s="60"/>
      <c r="H53" s="60"/>
      <c r="I53" s="60"/>
      <c r="J53" s="60"/>
      <c r="K53" s="33"/>
      <c r="L53" s="33"/>
      <c r="M53" s="33"/>
      <c r="N53" s="33"/>
      <c r="O53" s="266"/>
      <c r="P53" s="33"/>
      <c r="Q53" s="33"/>
    </row>
    <row r="54" spans="1:17" ht="22.5" customHeight="1">
      <c r="A54" s="33"/>
      <c r="B54" s="60"/>
      <c r="C54" s="81"/>
      <c r="D54" s="82"/>
      <c r="E54" s="82"/>
      <c r="F54" s="33"/>
      <c r="G54" s="83"/>
      <c r="H54" s="81"/>
      <c r="I54" s="82"/>
      <c r="J54" s="82"/>
      <c r="K54" s="33"/>
      <c r="L54" s="33"/>
      <c r="M54" s="33"/>
      <c r="N54" s="33"/>
      <c r="O54" s="266"/>
      <c r="P54" s="33"/>
      <c r="Q54" s="33"/>
    </row>
    <row r="55" spans="1:17" ht="29.25" customHeight="1">
      <c r="A55" s="33"/>
      <c r="B55" s="60"/>
      <c r="C55" s="81"/>
      <c r="D55" s="267"/>
      <c r="E55" s="267"/>
      <c r="F55" s="267"/>
      <c r="G55" s="267"/>
      <c r="H55" s="81"/>
      <c r="I55" s="82"/>
      <c r="J55" s="82"/>
      <c r="K55" s="33"/>
      <c r="L55" s="928"/>
      <c r="M55" s="928"/>
      <c r="N55" s="928"/>
      <c r="O55" s="928"/>
      <c r="P55" s="33"/>
      <c r="Q55" s="33"/>
    </row>
    <row r="56" spans="1:17" ht="14.1" customHeight="1">
      <c r="A56" s="33"/>
      <c r="B56" s="85"/>
      <c r="C56" s="33"/>
      <c r="D56" s="873"/>
      <c r="E56" s="873"/>
      <c r="F56" s="928"/>
      <c r="G56" s="928"/>
      <c r="H56" s="33"/>
      <c r="I56" s="86"/>
      <c r="J56" s="33"/>
      <c r="K56" s="36"/>
      <c r="L56" s="873"/>
      <c r="M56" s="873"/>
      <c r="N56" s="873"/>
      <c r="O56" s="873"/>
      <c r="P56" s="33"/>
      <c r="Q56" s="33"/>
    </row>
    <row r="57" spans="1:17" ht="14.1" customHeight="1">
      <c r="A57" s="33"/>
      <c r="B57" s="87"/>
      <c r="C57" s="33"/>
      <c r="D57" s="869"/>
      <c r="E57" s="869"/>
      <c r="F57" s="929"/>
      <c r="G57" s="929"/>
      <c r="H57" s="33"/>
      <c r="I57" s="86"/>
      <c r="J57" s="33"/>
      <c r="K57" s="33"/>
      <c r="L57" s="869"/>
      <c r="M57" s="869"/>
      <c r="N57" s="869"/>
      <c r="O57" s="869"/>
      <c r="P57" s="33"/>
      <c r="Q57" s="33"/>
    </row>
  </sheetData>
  <sheetProtection formatCells="0" selectLockedCells="1"/>
  <mergeCells count="63">
    <mergeCell ref="L38:N38"/>
    <mergeCell ref="L32:N32"/>
    <mergeCell ref="D35:F35"/>
    <mergeCell ref="D36:F36"/>
    <mergeCell ref="D37:F37"/>
    <mergeCell ref="D38:F38"/>
    <mergeCell ref="N56:O56"/>
    <mergeCell ref="L57:M57"/>
    <mergeCell ref="N57:O57"/>
    <mergeCell ref="K40:N40"/>
    <mergeCell ref="D39:F39"/>
    <mergeCell ref="D40:F40"/>
    <mergeCell ref="D56:E56"/>
    <mergeCell ref="F56:G56"/>
    <mergeCell ref="D57:E57"/>
    <mergeCell ref="F57:G57"/>
    <mergeCell ref="L56:M56"/>
    <mergeCell ref="J43:N43"/>
    <mergeCell ref="J47:N47"/>
    <mergeCell ref="J48:N48"/>
    <mergeCell ref="L55:O55"/>
    <mergeCell ref="D43:F43"/>
    <mergeCell ref="D18:F18"/>
    <mergeCell ref="D20:F20"/>
    <mergeCell ref="D19:F19"/>
    <mergeCell ref="D46:F46"/>
    <mergeCell ref="C48:F48"/>
    <mergeCell ref="D42:F42"/>
    <mergeCell ref="D32:F32"/>
    <mergeCell ref="D33:F33"/>
    <mergeCell ref="D34:F34"/>
    <mergeCell ref="D44:F44"/>
    <mergeCell ref="J26:N26"/>
    <mergeCell ref="C27:F27"/>
    <mergeCell ref="D28:F28"/>
    <mergeCell ref="D29:F29"/>
    <mergeCell ref="D30:F30"/>
    <mergeCell ref="L21:N21"/>
    <mergeCell ref="D24:F24"/>
    <mergeCell ref="L22:N22"/>
    <mergeCell ref="D25:E25"/>
    <mergeCell ref="K23:N23"/>
    <mergeCell ref="D21:F21"/>
    <mergeCell ref="D22:F22"/>
    <mergeCell ref="D23:F23"/>
    <mergeCell ref="E1:O1"/>
    <mergeCell ref="B6:D6"/>
    <mergeCell ref="H6:N6"/>
    <mergeCell ref="A3:P3"/>
    <mergeCell ref="A2:Q2"/>
    <mergeCell ref="A4:Q4"/>
    <mergeCell ref="L17:N17"/>
    <mergeCell ref="B9:E9"/>
    <mergeCell ref="J9:M9"/>
    <mergeCell ref="B12:F12"/>
    <mergeCell ref="J12:N12"/>
    <mergeCell ref="C14:F14"/>
    <mergeCell ref="K14:N14"/>
    <mergeCell ref="D15:F15"/>
    <mergeCell ref="D17:F17"/>
    <mergeCell ref="L15:N15"/>
    <mergeCell ref="L16:N16"/>
    <mergeCell ref="D16:F16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landscape" r:id="rId1"/>
  <headerFooter>
    <oddFooter>&amp;CPágina 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 customWidth="1"/>
  </cols>
  <sheetData>
    <row r="2" spans="1:5">
      <c r="A2" s="936" t="s">
        <v>1</v>
      </c>
      <c r="B2" s="936"/>
      <c r="C2" s="936"/>
      <c r="D2" s="936"/>
      <c r="E2" s="13" t="e">
        <f>ESF!#REF!</f>
        <v>#REF!</v>
      </c>
    </row>
    <row r="3" spans="1:5">
      <c r="A3" s="936" t="s">
        <v>3</v>
      </c>
      <c r="B3" s="936"/>
      <c r="C3" s="936"/>
      <c r="D3" s="936"/>
      <c r="E3" s="13">
        <f>ESF!C5</f>
        <v>0</v>
      </c>
    </row>
    <row r="4" spans="1:5">
      <c r="A4" s="936" t="s">
        <v>2</v>
      </c>
      <c r="B4" s="936"/>
      <c r="C4" s="936"/>
      <c r="D4" s="936"/>
      <c r="E4" s="14"/>
    </row>
    <row r="5" spans="1:5">
      <c r="A5" s="936" t="s">
        <v>71</v>
      </c>
      <c r="B5" s="936"/>
      <c r="C5" s="936"/>
      <c r="D5" s="936"/>
      <c r="E5" t="s">
        <v>69</v>
      </c>
    </row>
    <row r="6" spans="1:5">
      <c r="A6" s="6"/>
      <c r="B6" s="6"/>
      <c r="C6" s="940" t="s">
        <v>4</v>
      </c>
      <c r="D6" s="940"/>
      <c r="E6" s="1">
        <v>2013</v>
      </c>
    </row>
    <row r="7" spans="1:5">
      <c r="A7" s="931" t="s">
        <v>67</v>
      </c>
      <c r="B7" s="932" t="s">
        <v>7</v>
      </c>
      <c r="C7" s="930" t="s">
        <v>9</v>
      </c>
      <c r="D7" s="930"/>
      <c r="E7" s="8">
        <f>ESF!D16</f>
        <v>38300206.509999998</v>
      </c>
    </row>
    <row r="8" spans="1:5">
      <c r="A8" s="931"/>
      <c r="B8" s="932"/>
      <c r="C8" s="930" t="s">
        <v>11</v>
      </c>
      <c r="D8" s="930"/>
      <c r="E8" s="8">
        <f>ESF!D17</f>
        <v>93087.94</v>
      </c>
    </row>
    <row r="9" spans="1:5">
      <c r="A9" s="931"/>
      <c r="B9" s="932"/>
      <c r="C9" s="930" t="s">
        <v>13</v>
      </c>
      <c r="D9" s="930"/>
      <c r="E9" s="8">
        <f>ESF!D18</f>
        <v>17088107.780000001</v>
      </c>
    </row>
    <row r="10" spans="1:5">
      <c r="A10" s="931"/>
      <c r="B10" s="932"/>
      <c r="C10" s="930" t="s">
        <v>15</v>
      </c>
      <c r="D10" s="930"/>
      <c r="E10" s="8">
        <f>ESF!D19</f>
        <v>0</v>
      </c>
    </row>
    <row r="11" spans="1:5">
      <c r="A11" s="931"/>
      <c r="B11" s="932"/>
      <c r="C11" s="930" t="s">
        <v>17</v>
      </c>
      <c r="D11" s="930"/>
      <c r="E11" s="8">
        <f>ESF!D20</f>
        <v>0</v>
      </c>
    </row>
    <row r="12" spans="1:5">
      <c r="A12" s="931"/>
      <c r="B12" s="932"/>
      <c r="C12" s="930" t="s">
        <v>19</v>
      </c>
      <c r="D12" s="930"/>
      <c r="E12" s="8">
        <f>ESF!D21</f>
        <v>0</v>
      </c>
    </row>
    <row r="13" spans="1:5">
      <c r="A13" s="931"/>
      <c r="B13" s="932"/>
      <c r="C13" s="930" t="s">
        <v>21</v>
      </c>
      <c r="D13" s="930"/>
      <c r="E13" s="8">
        <f>ESF!D22</f>
        <v>0</v>
      </c>
    </row>
    <row r="14" spans="1:5" ht="15.75" thickBot="1">
      <c r="A14" s="931"/>
      <c r="B14" s="4"/>
      <c r="C14" s="933" t="s">
        <v>24</v>
      </c>
      <c r="D14" s="933"/>
      <c r="E14" s="9">
        <f>ESF!D24</f>
        <v>55481402.229999997</v>
      </c>
    </row>
    <row r="15" spans="1:5">
      <c r="A15" s="931"/>
      <c r="B15" s="932" t="s">
        <v>26</v>
      </c>
      <c r="C15" s="930" t="s">
        <v>28</v>
      </c>
      <c r="D15" s="930"/>
      <c r="E15" s="8">
        <f>ESF!D29</f>
        <v>0</v>
      </c>
    </row>
    <row r="16" spans="1:5">
      <c r="A16" s="931"/>
      <c r="B16" s="932"/>
      <c r="C16" s="930" t="s">
        <v>30</v>
      </c>
      <c r="D16" s="930"/>
      <c r="E16" s="8">
        <f>ESF!D30</f>
        <v>0</v>
      </c>
    </row>
    <row r="17" spans="1:5">
      <c r="A17" s="931"/>
      <c r="B17" s="932"/>
      <c r="C17" s="930" t="s">
        <v>32</v>
      </c>
      <c r="D17" s="930"/>
      <c r="E17" s="8">
        <f>ESF!D31</f>
        <v>96512479.700000003</v>
      </c>
    </row>
    <row r="18" spans="1:5">
      <c r="A18" s="931"/>
      <c r="B18" s="932"/>
      <c r="C18" s="930" t="s">
        <v>34</v>
      </c>
      <c r="D18" s="930"/>
      <c r="E18" s="8">
        <f>ESF!D32</f>
        <v>14313551.060000001</v>
      </c>
    </row>
    <row r="19" spans="1:5">
      <c r="A19" s="931"/>
      <c r="B19" s="932"/>
      <c r="C19" s="930" t="s">
        <v>36</v>
      </c>
      <c r="D19" s="930"/>
      <c r="E19" s="8">
        <f>ESF!D33</f>
        <v>0</v>
      </c>
    </row>
    <row r="20" spans="1:5">
      <c r="A20" s="931"/>
      <c r="B20" s="932"/>
      <c r="C20" s="930" t="s">
        <v>38</v>
      </c>
      <c r="D20" s="930"/>
      <c r="E20" s="8">
        <f>ESF!D34</f>
        <v>2892924.44</v>
      </c>
    </row>
    <row r="21" spans="1:5">
      <c r="A21" s="931"/>
      <c r="B21" s="932"/>
      <c r="C21" s="930" t="s">
        <v>40</v>
      </c>
      <c r="D21" s="930"/>
      <c r="E21" s="8">
        <f>ESF!D35</f>
        <v>0.04</v>
      </c>
    </row>
    <row r="22" spans="1:5">
      <c r="A22" s="931"/>
      <c r="B22" s="932"/>
      <c r="C22" s="930" t="s">
        <v>41</v>
      </c>
      <c r="D22" s="930"/>
      <c r="E22" s="8">
        <f>ESF!D36</f>
        <v>0</v>
      </c>
    </row>
    <row r="23" spans="1:5">
      <c r="A23" s="931"/>
      <c r="B23" s="932"/>
      <c r="C23" s="930" t="s">
        <v>43</v>
      </c>
      <c r="D23" s="930"/>
      <c r="E23" s="8">
        <f>ESF!D37</f>
        <v>0</v>
      </c>
    </row>
    <row r="24" spans="1:5" ht="15.75" thickBot="1">
      <c r="A24" s="931"/>
      <c r="B24" s="4"/>
      <c r="C24" s="933" t="s">
        <v>45</v>
      </c>
      <c r="D24" s="933"/>
      <c r="E24" s="9">
        <f>ESF!D39</f>
        <v>107933106.36000001</v>
      </c>
    </row>
    <row r="25" spans="1:5" ht="15.75" thickBot="1">
      <c r="A25" s="931"/>
      <c r="B25" s="2"/>
      <c r="C25" s="933" t="s">
        <v>47</v>
      </c>
      <c r="D25" s="933"/>
      <c r="E25" s="9">
        <f>ESF!D41</f>
        <v>163414508.59</v>
      </c>
    </row>
    <row r="26" spans="1:5">
      <c r="A26" s="931" t="s">
        <v>68</v>
      </c>
      <c r="B26" s="932" t="s">
        <v>8</v>
      </c>
      <c r="C26" s="930" t="s">
        <v>10</v>
      </c>
      <c r="D26" s="930"/>
      <c r="E26" s="8">
        <f>ESF!I16</f>
        <v>143989.95000000001</v>
      </c>
    </row>
    <row r="27" spans="1:5">
      <c r="A27" s="931"/>
      <c r="B27" s="932"/>
      <c r="C27" s="930" t="s">
        <v>12</v>
      </c>
      <c r="D27" s="930"/>
      <c r="E27" s="8">
        <f>ESF!I17</f>
        <v>0</v>
      </c>
    </row>
    <row r="28" spans="1:5">
      <c r="A28" s="931"/>
      <c r="B28" s="932"/>
      <c r="C28" s="930" t="s">
        <v>14</v>
      </c>
      <c r="D28" s="930"/>
      <c r="E28" s="8">
        <f>ESF!I18</f>
        <v>0</v>
      </c>
    </row>
    <row r="29" spans="1:5">
      <c r="A29" s="931"/>
      <c r="B29" s="932"/>
      <c r="C29" s="930" t="s">
        <v>16</v>
      </c>
      <c r="D29" s="930"/>
      <c r="E29" s="8">
        <f>ESF!I19</f>
        <v>0</v>
      </c>
    </row>
    <row r="30" spans="1:5">
      <c r="A30" s="931"/>
      <c r="B30" s="932"/>
      <c r="C30" s="930" t="s">
        <v>18</v>
      </c>
      <c r="D30" s="930"/>
      <c r="E30" s="8">
        <f>ESF!I20</f>
        <v>0</v>
      </c>
    </row>
    <row r="31" spans="1:5">
      <c r="A31" s="931"/>
      <c r="B31" s="932"/>
      <c r="C31" s="930" t="s">
        <v>20</v>
      </c>
      <c r="D31" s="930"/>
      <c r="E31" s="8">
        <f>ESF!I21</f>
        <v>0</v>
      </c>
    </row>
    <row r="32" spans="1:5">
      <c r="A32" s="931"/>
      <c r="B32" s="932"/>
      <c r="C32" s="930" t="s">
        <v>22</v>
      </c>
      <c r="D32" s="930"/>
      <c r="E32" s="8">
        <f>ESF!I22</f>
        <v>0</v>
      </c>
    </row>
    <row r="33" spans="1:5">
      <c r="A33" s="931"/>
      <c r="B33" s="932"/>
      <c r="C33" s="930" t="s">
        <v>23</v>
      </c>
      <c r="D33" s="930"/>
      <c r="E33" s="8">
        <f>ESF!I23</f>
        <v>0.02</v>
      </c>
    </row>
    <row r="34" spans="1:5" ht="15.75" thickBot="1">
      <c r="A34" s="931"/>
      <c r="B34" s="4"/>
      <c r="C34" s="933" t="s">
        <v>25</v>
      </c>
      <c r="D34" s="933"/>
      <c r="E34" s="9">
        <f>ESF!I25</f>
        <v>143989.97</v>
      </c>
    </row>
    <row r="35" spans="1:5">
      <c r="A35" s="931"/>
      <c r="B35" s="932" t="s">
        <v>27</v>
      </c>
      <c r="C35" s="930" t="s">
        <v>29</v>
      </c>
      <c r="D35" s="930"/>
      <c r="E35" s="8">
        <f>ESF!I29</f>
        <v>0</v>
      </c>
    </row>
    <row r="36" spans="1:5">
      <c r="A36" s="931"/>
      <c r="B36" s="932"/>
      <c r="C36" s="930" t="s">
        <v>31</v>
      </c>
      <c r="D36" s="930"/>
      <c r="E36" s="8">
        <f>ESF!I30</f>
        <v>0</v>
      </c>
    </row>
    <row r="37" spans="1:5">
      <c r="A37" s="931"/>
      <c r="B37" s="932"/>
      <c r="C37" s="930" t="s">
        <v>33</v>
      </c>
      <c r="D37" s="930"/>
      <c r="E37" s="8">
        <f>ESF!I31</f>
        <v>0</v>
      </c>
    </row>
    <row r="38" spans="1:5">
      <c r="A38" s="931"/>
      <c r="B38" s="932"/>
      <c r="C38" s="930" t="s">
        <v>35</v>
      </c>
      <c r="D38" s="930"/>
      <c r="E38" s="8">
        <f>ESF!I32</f>
        <v>0</v>
      </c>
    </row>
    <row r="39" spans="1:5">
      <c r="A39" s="931"/>
      <c r="B39" s="932"/>
      <c r="C39" s="930" t="s">
        <v>37</v>
      </c>
      <c r="D39" s="930"/>
      <c r="E39" s="8">
        <f>ESF!I33</f>
        <v>0</v>
      </c>
    </row>
    <row r="40" spans="1:5">
      <c r="A40" s="931"/>
      <c r="B40" s="932"/>
      <c r="C40" s="930" t="s">
        <v>39</v>
      </c>
      <c r="D40" s="930"/>
      <c r="E40" s="8">
        <f>ESF!I34</f>
        <v>0</v>
      </c>
    </row>
    <row r="41" spans="1:5" ht="15.75" thickBot="1">
      <c r="A41" s="931"/>
      <c r="B41" s="2"/>
      <c r="C41" s="933" t="s">
        <v>42</v>
      </c>
      <c r="D41" s="933"/>
      <c r="E41" s="9">
        <f>ESF!I36</f>
        <v>0</v>
      </c>
    </row>
    <row r="42" spans="1:5" ht="15.75" thickBot="1">
      <c r="A42" s="931"/>
      <c r="B42" s="2"/>
      <c r="C42" s="933" t="s">
        <v>44</v>
      </c>
      <c r="D42" s="933"/>
      <c r="E42" s="9">
        <f>ESF!I38</f>
        <v>143989.97</v>
      </c>
    </row>
    <row r="43" spans="1:5">
      <c r="A43" s="3"/>
      <c r="B43" s="932" t="s">
        <v>46</v>
      </c>
      <c r="C43" s="934" t="s">
        <v>48</v>
      </c>
      <c r="D43" s="934"/>
      <c r="E43" s="10">
        <f>ESF!I42</f>
        <v>163575033.06</v>
      </c>
    </row>
    <row r="44" spans="1:5">
      <c r="A44" s="3"/>
      <c r="B44" s="932"/>
      <c r="C44" s="930" t="s">
        <v>49</v>
      </c>
      <c r="D44" s="930"/>
      <c r="E44" s="8">
        <f>ESF!I44</f>
        <v>163575033.06</v>
      </c>
    </row>
    <row r="45" spans="1:5">
      <c r="A45" s="3"/>
      <c r="B45" s="932"/>
      <c r="C45" s="930" t="s">
        <v>50</v>
      </c>
      <c r="D45" s="930"/>
      <c r="E45" s="8">
        <f>ESF!I45</f>
        <v>0</v>
      </c>
    </row>
    <row r="46" spans="1:5">
      <c r="A46" s="3"/>
      <c r="B46" s="932"/>
      <c r="C46" s="930" t="s">
        <v>51</v>
      </c>
      <c r="D46" s="930"/>
      <c r="E46" s="8">
        <f>ESF!I46</f>
        <v>0</v>
      </c>
    </row>
    <row r="47" spans="1:5">
      <c r="A47" s="3"/>
      <c r="B47" s="932"/>
      <c r="C47" s="934" t="s">
        <v>52</v>
      </c>
      <c r="D47" s="934"/>
      <c r="E47" s="10">
        <f>ESF!I48</f>
        <v>304514.48</v>
      </c>
    </row>
    <row r="48" spans="1:5">
      <c r="A48" s="3"/>
      <c r="B48" s="932"/>
      <c r="C48" s="930" t="s">
        <v>53</v>
      </c>
      <c r="D48" s="930"/>
      <c r="E48" s="8">
        <f>ESF!I50</f>
        <v>2655144.14</v>
      </c>
    </row>
    <row r="49" spans="1:5">
      <c r="A49" s="3"/>
      <c r="B49" s="932"/>
      <c r="C49" s="930" t="s">
        <v>54</v>
      </c>
      <c r="D49" s="930"/>
      <c r="E49" s="8">
        <f>ESF!I51</f>
        <v>2959658.62</v>
      </c>
    </row>
    <row r="50" spans="1:5">
      <c r="A50" s="3"/>
      <c r="B50" s="932"/>
      <c r="C50" s="930" t="s">
        <v>55</v>
      </c>
      <c r="D50" s="930"/>
      <c r="E50" s="8">
        <f>ESF!I52</f>
        <v>0</v>
      </c>
    </row>
    <row r="51" spans="1:5">
      <c r="A51" s="3"/>
      <c r="B51" s="932"/>
      <c r="C51" s="930" t="s">
        <v>56</v>
      </c>
      <c r="D51" s="930"/>
      <c r="E51" s="8">
        <f>ESF!I53</f>
        <v>0</v>
      </c>
    </row>
    <row r="52" spans="1:5">
      <c r="A52" s="3"/>
      <c r="B52" s="932"/>
      <c r="C52" s="930" t="s">
        <v>57</v>
      </c>
      <c r="D52" s="930"/>
      <c r="E52" s="8">
        <f>ESF!I54</f>
        <v>0</v>
      </c>
    </row>
    <row r="53" spans="1:5">
      <c r="A53" s="3"/>
      <c r="B53" s="932"/>
      <c r="C53" s="934" t="s">
        <v>58</v>
      </c>
      <c r="D53" s="934"/>
      <c r="E53" s="10">
        <f>ESF!I56</f>
        <v>0</v>
      </c>
    </row>
    <row r="54" spans="1:5">
      <c r="A54" s="3"/>
      <c r="B54" s="932"/>
      <c r="C54" s="930" t="s">
        <v>59</v>
      </c>
      <c r="D54" s="930"/>
      <c r="E54" s="8">
        <f>ESF!I58</f>
        <v>0</v>
      </c>
    </row>
    <row r="55" spans="1:5">
      <c r="A55" s="3"/>
      <c r="B55" s="932"/>
      <c r="C55" s="930" t="s">
        <v>60</v>
      </c>
      <c r="D55" s="930"/>
      <c r="E55" s="8">
        <f>ESF!I59</f>
        <v>0</v>
      </c>
    </row>
    <row r="56" spans="1:5" ht="15.75" thickBot="1">
      <c r="A56" s="3"/>
      <c r="B56" s="932"/>
      <c r="C56" s="933" t="s">
        <v>61</v>
      </c>
      <c r="D56" s="933"/>
      <c r="E56" s="9">
        <f>ESF!I61</f>
        <v>163270518.58000001</v>
      </c>
    </row>
    <row r="57" spans="1:5" ht="15.75" thickBot="1">
      <c r="A57" s="3"/>
      <c r="B57" s="2"/>
      <c r="C57" s="933" t="s">
        <v>62</v>
      </c>
      <c r="D57" s="933"/>
      <c r="E57" s="9">
        <f>ESF!I63</f>
        <v>163414508.55000001</v>
      </c>
    </row>
    <row r="58" spans="1:5">
      <c r="A58" s="3"/>
      <c r="B58" s="2"/>
      <c r="C58" s="940" t="s">
        <v>4</v>
      </c>
      <c r="D58" s="940"/>
      <c r="E58" s="1">
        <v>2012</v>
      </c>
    </row>
    <row r="59" spans="1:5">
      <c r="A59" s="931" t="s">
        <v>67</v>
      </c>
      <c r="B59" s="932" t="s">
        <v>7</v>
      </c>
      <c r="C59" s="930" t="s">
        <v>9</v>
      </c>
      <c r="D59" s="930"/>
      <c r="E59" s="8">
        <f>ESF!E16</f>
        <v>31906821.18</v>
      </c>
    </row>
    <row r="60" spans="1:5">
      <c r="A60" s="931"/>
      <c r="B60" s="932"/>
      <c r="C60" s="930" t="s">
        <v>11</v>
      </c>
      <c r="D60" s="930"/>
      <c r="E60" s="8">
        <f>ESF!E17</f>
        <v>64123</v>
      </c>
    </row>
    <row r="61" spans="1:5">
      <c r="A61" s="931"/>
      <c r="B61" s="932"/>
      <c r="C61" s="930" t="s">
        <v>13</v>
      </c>
      <c r="D61" s="930"/>
      <c r="E61" s="8">
        <f>ESF!E18</f>
        <v>23173850.890000001</v>
      </c>
    </row>
    <row r="62" spans="1:5">
      <c r="A62" s="931"/>
      <c r="B62" s="932"/>
      <c r="C62" s="930" t="s">
        <v>15</v>
      </c>
      <c r="D62" s="930"/>
      <c r="E62" s="8">
        <f>ESF!E19</f>
        <v>0</v>
      </c>
    </row>
    <row r="63" spans="1:5">
      <c r="A63" s="931"/>
      <c r="B63" s="932"/>
      <c r="C63" s="930" t="s">
        <v>17</v>
      </c>
      <c r="D63" s="930"/>
      <c r="E63" s="8">
        <f>ESF!E20</f>
        <v>0</v>
      </c>
    </row>
    <row r="64" spans="1:5">
      <c r="A64" s="931"/>
      <c r="B64" s="932"/>
      <c r="C64" s="930" t="s">
        <v>19</v>
      </c>
      <c r="D64" s="930"/>
      <c r="E64" s="8">
        <f>ESF!E21</f>
        <v>0</v>
      </c>
    </row>
    <row r="65" spans="1:5">
      <c r="A65" s="931"/>
      <c r="B65" s="932"/>
      <c r="C65" s="930" t="s">
        <v>21</v>
      </c>
      <c r="D65" s="930"/>
      <c r="E65" s="8">
        <f>ESF!E22</f>
        <v>0</v>
      </c>
    </row>
    <row r="66" spans="1:5" ht="15.75" thickBot="1">
      <c r="A66" s="931"/>
      <c r="B66" s="4"/>
      <c r="C66" s="933" t="s">
        <v>24</v>
      </c>
      <c r="D66" s="933"/>
      <c r="E66" s="9">
        <f>ESF!E24</f>
        <v>55144795.07</v>
      </c>
    </row>
    <row r="67" spans="1:5">
      <c r="A67" s="931"/>
      <c r="B67" s="932" t="s">
        <v>26</v>
      </c>
      <c r="C67" s="930" t="s">
        <v>28</v>
      </c>
      <c r="D67" s="930"/>
      <c r="E67" s="8">
        <f>ESF!E29</f>
        <v>0</v>
      </c>
    </row>
    <row r="68" spans="1:5">
      <c r="A68" s="931"/>
      <c r="B68" s="932"/>
      <c r="C68" s="930" t="s">
        <v>30</v>
      </c>
      <c r="D68" s="930"/>
      <c r="E68" s="8">
        <f>ESF!E30</f>
        <v>0</v>
      </c>
    </row>
    <row r="69" spans="1:5">
      <c r="A69" s="931"/>
      <c r="B69" s="932"/>
      <c r="C69" s="930" t="s">
        <v>32</v>
      </c>
      <c r="D69" s="930"/>
      <c r="E69" s="8">
        <f>ESF!E31</f>
        <v>82657625.219999999</v>
      </c>
    </row>
    <row r="70" spans="1:5">
      <c r="A70" s="931"/>
      <c r="B70" s="932"/>
      <c r="C70" s="930" t="s">
        <v>34</v>
      </c>
      <c r="D70" s="930"/>
      <c r="E70" s="8">
        <f>ESF!E32</f>
        <v>14269997.57</v>
      </c>
    </row>
    <row r="71" spans="1:5">
      <c r="A71" s="931"/>
      <c r="B71" s="932"/>
      <c r="C71" s="930" t="s">
        <v>36</v>
      </c>
      <c r="D71" s="930"/>
      <c r="E71" s="8">
        <f>ESF!E33</f>
        <v>0</v>
      </c>
    </row>
    <row r="72" spans="1:5">
      <c r="A72" s="931"/>
      <c r="B72" s="932"/>
      <c r="C72" s="930" t="s">
        <v>38</v>
      </c>
      <c r="D72" s="930"/>
      <c r="E72" s="8">
        <f>ESF!E34</f>
        <v>2892924.44</v>
      </c>
    </row>
    <row r="73" spans="1:5">
      <c r="A73" s="931"/>
      <c r="B73" s="932"/>
      <c r="C73" s="930" t="s">
        <v>40</v>
      </c>
      <c r="D73" s="930"/>
      <c r="E73" s="8">
        <f>ESF!E35</f>
        <v>0.04</v>
      </c>
    </row>
    <row r="74" spans="1:5">
      <c r="A74" s="931"/>
      <c r="B74" s="932"/>
      <c r="C74" s="930" t="s">
        <v>41</v>
      </c>
      <c r="D74" s="930"/>
      <c r="E74" s="8">
        <f>ESF!E36</f>
        <v>0</v>
      </c>
    </row>
    <row r="75" spans="1:5">
      <c r="A75" s="931"/>
      <c r="B75" s="932"/>
      <c r="C75" s="930" t="s">
        <v>43</v>
      </c>
      <c r="D75" s="930"/>
      <c r="E75" s="8">
        <f>ESF!E37</f>
        <v>0</v>
      </c>
    </row>
    <row r="76" spans="1:5" ht="15.75" thickBot="1">
      <c r="A76" s="931"/>
      <c r="B76" s="4"/>
      <c r="C76" s="933" t="s">
        <v>45</v>
      </c>
      <c r="D76" s="933"/>
      <c r="E76" s="9">
        <f>ESF!E39</f>
        <v>94034698.390000001</v>
      </c>
    </row>
    <row r="77" spans="1:5" ht="15.75" thickBot="1">
      <c r="A77" s="931"/>
      <c r="B77" s="2"/>
      <c r="C77" s="933" t="s">
        <v>47</v>
      </c>
      <c r="D77" s="933"/>
      <c r="E77" s="9">
        <f>ESF!E41</f>
        <v>149179493.46000001</v>
      </c>
    </row>
    <row r="78" spans="1:5">
      <c r="A78" s="931" t="s">
        <v>68</v>
      </c>
      <c r="B78" s="932" t="s">
        <v>8</v>
      </c>
      <c r="C78" s="930" t="s">
        <v>10</v>
      </c>
      <c r="D78" s="930"/>
      <c r="E78" s="8">
        <f>ESF!J16</f>
        <v>29653153.370000001</v>
      </c>
    </row>
    <row r="79" spans="1:5">
      <c r="A79" s="931"/>
      <c r="B79" s="932"/>
      <c r="C79" s="930" t="s">
        <v>12</v>
      </c>
      <c r="D79" s="930"/>
      <c r="E79" s="8">
        <f>ESF!J17</f>
        <v>0</v>
      </c>
    </row>
    <row r="80" spans="1:5">
      <c r="A80" s="931"/>
      <c r="B80" s="932"/>
      <c r="C80" s="930" t="s">
        <v>14</v>
      </c>
      <c r="D80" s="930"/>
      <c r="E80" s="8">
        <f>ESF!J18</f>
        <v>0</v>
      </c>
    </row>
    <row r="81" spans="1:5">
      <c r="A81" s="931"/>
      <c r="B81" s="932"/>
      <c r="C81" s="930" t="s">
        <v>16</v>
      </c>
      <c r="D81" s="930"/>
      <c r="E81" s="8">
        <f>ESF!J19</f>
        <v>0</v>
      </c>
    </row>
    <row r="82" spans="1:5">
      <c r="A82" s="931"/>
      <c r="B82" s="932"/>
      <c r="C82" s="930" t="s">
        <v>18</v>
      </c>
      <c r="D82" s="930"/>
      <c r="E82" s="8">
        <f>ESF!J20</f>
        <v>0</v>
      </c>
    </row>
    <row r="83" spans="1:5">
      <c r="A83" s="931"/>
      <c r="B83" s="932"/>
      <c r="C83" s="930" t="s">
        <v>20</v>
      </c>
      <c r="D83" s="930"/>
      <c r="E83" s="8">
        <f>ESF!J21</f>
        <v>0</v>
      </c>
    </row>
    <row r="84" spans="1:5">
      <c r="A84" s="931"/>
      <c r="B84" s="932"/>
      <c r="C84" s="930" t="s">
        <v>22</v>
      </c>
      <c r="D84" s="930"/>
      <c r="E84" s="8">
        <f>ESF!J22</f>
        <v>0</v>
      </c>
    </row>
    <row r="85" spans="1:5">
      <c r="A85" s="931"/>
      <c r="B85" s="932"/>
      <c r="C85" s="930" t="s">
        <v>23</v>
      </c>
      <c r="D85" s="930"/>
      <c r="E85" s="8">
        <f>ESF!J23</f>
        <v>0.02</v>
      </c>
    </row>
    <row r="86" spans="1:5" ht="15.75" thickBot="1">
      <c r="A86" s="931"/>
      <c r="B86" s="4"/>
      <c r="C86" s="933" t="s">
        <v>25</v>
      </c>
      <c r="D86" s="933"/>
      <c r="E86" s="9">
        <f>ESF!J25</f>
        <v>29653153.390000001</v>
      </c>
    </row>
    <row r="87" spans="1:5">
      <c r="A87" s="931"/>
      <c r="B87" s="932" t="s">
        <v>27</v>
      </c>
      <c r="C87" s="930" t="s">
        <v>29</v>
      </c>
      <c r="D87" s="930"/>
      <c r="E87" s="8">
        <f>ESF!J29</f>
        <v>0</v>
      </c>
    </row>
    <row r="88" spans="1:5">
      <c r="A88" s="931"/>
      <c r="B88" s="932"/>
      <c r="C88" s="930" t="s">
        <v>31</v>
      </c>
      <c r="D88" s="930"/>
      <c r="E88" s="8">
        <f>ESF!J30</f>
        <v>0</v>
      </c>
    </row>
    <row r="89" spans="1:5">
      <c r="A89" s="931"/>
      <c r="B89" s="932"/>
      <c r="C89" s="930" t="s">
        <v>33</v>
      </c>
      <c r="D89" s="930"/>
      <c r="E89" s="8">
        <f>ESF!J31</f>
        <v>0</v>
      </c>
    </row>
    <row r="90" spans="1:5">
      <c r="A90" s="931"/>
      <c r="B90" s="932"/>
      <c r="C90" s="930" t="s">
        <v>35</v>
      </c>
      <c r="D90" s="930"/>
      <c r="E90" s="8">
        <f>ESF!J32</f>
        <v>0</v>
      </c>
    </row>
    <row r="91" spans="1:5">
      <c r="A91" s="931"/>
      <c r="B91" s="932"/>
      <c r="C91" s="930" t="s">
        <v>37</v>
      </c>
      <c r="D91" s="930"/>
      <c r="E91" s="8">
        <f>ESF!J33</f>
        <v>0</v>
      </c>
    </row>
    <row r="92" spans="1:5">
      <c r="A92" s="931"/>
      <c r="B92" s="932"/>
      <c r="C92" s="930" t="s">
        <v>39</v>
      </c>
      <c r="D92" s="930"/>
      <c r="E92" s="8">
        <f>ESF!J34</f>
        <v>0</v>
      </c>
    </row>
    <row r="93" spans="1:5" ht="15.75" thickBot="1">
      <c r="A93" s="931"/>
      <c r="B93" s="2"/>
      <c r="C93" s="933" t="s">
        <v>42</v>
      </c>
      <c r="D93" s="933"/>
      <c r="E93" s="9">
        <f>ESF!J36</f>
        <v>0</v>
      </c>
    </row>
    <row r="94" spans="1:5" ht="15.75" thickBot="1">
      <c r="A94" s="931"/>
      <c r="B94" s="2"/>
      <c r="C94" s="933" t="s">
        <v>44</v>
      </c>
      <c r="D94" s="933"/>
      <c r="E94" s="9">
        <f>ESF!J38</f>
        <v>29653153.390000001</v>
      </c>
    </row>
    <row r="95" spans="1:5">
      <c r="A95" s="3"/>
      <c r="B95" s="932" t="s">
        <v>46</v>
      </c>
      <c r="C95" s="934" t="s">
        <v>48</v>
      </c>
      <c r="D95" s="934"/>
      <c r="E95" s="10">
        <f>ESF!J42</f>
        <v>122485998.75</v>
      </c>
    </row>
    <row r="96" spans="1:5">
      <c r="A96" s="3"/>
      <c r="B96" s="932"/>
      <c r="C96" s="930" t="s">
        <v>49</v>
      </c>
      <c r="D96" s="930"/>
      <c r="E96" s="8">
        <f>ESF!J44</f>
        <v>122485998.75</v>
      </c>
    </row>
    <row r="97" spans="1:5">
      <c r="A97" s="3"/>
      <c r="B97" s="932"/>
      <c r="C97" s="930" t="s">
        <v>50</v>
      </c>
      <c r="D97" s="930"/>
      <c r="E97" s="8">
        <f>ESF!J45</f>
        <v>0</v>
      </c>
    </row>
    <row r="98" spans="1:5">
      <c r="A98" s="3"/>
      <c r="B98" s="932"/>
      <c r="C98" s="930" t="s">
        <v>51</v>
      </c>
      <c r="D98" s="930"/>
      <c r="E98" s="8">
        <f>ESF!J46</f>
        <v>0</v>
      </c>
    </row>
    <row r="99" spans="1:5">
      <c r="A99" s="3"/>
      <c r="B99" s="932"/>
      <c r="C99" s="934" t="s">
        <v>52</v>
      </c>
      <c r="D99" s="934"/>
      <c r="E99" s="10">
        <f>ESF!J48</f>
        <v>2959658.62</v>
      </c>
    </row>
    <row r="100" spans="1:5">
      <c r="A100" s="3"/>
      <c r="B100" s="932"/>
      <c r="C100" s="930" t="s">
        <v>53</v>
      </c>
      <c r="D100" s="930"/>
      <c r="E100" s="8">
        <f>ESF!J50</f>
        <v>895986.27</v>
      </c>
    </row>
    <row r="101" spans="1:5">
      <c r="A101" s="3"/>
      <c r="B101" s="932"/>
      <c r="C101" s="930" t="s">
        <v>54</v>
      </c>
      <c r="D101" s="930"/>
      <c r="E101" s="8">
        <f>ESF!J51</f>
        <v>2063672.35</v>
      </c>
    </row>
    <row r="102" spans="1:5">
      <c r="A102" s="3"/>
      <c r="B102" s="932"/>
      <c r="C102" s="930" t="s">
        <v>55</v>
      </c>
      <c r="D102" s="930"/>
      <c r="E102" s="8">
        <f>ESF!J52</f>
        <v>0</v>
      </c>
    </row>
    <row r="103" spans="1:5">
      <c r="A103" s="3"/>
      <c r="B103" s="932"/>
      <c r="C103" s="930" t="s">
        <v>56</v>
      </c>
      <c r="D103" s="930"/>
      <c r="E103" s="8">
        <f>ESF!J53</f>
        <v>0</v>
      </c>
    </row>
    <row r="104" spans="1:5">
      <c r="A104" s="3"/>
      <c r="B104" s="932"/>
      <c r="C104" s="930" t="s">
        <v>57</v>
      </c>
      <c r="D104" s="930"/>
      <c r="E104" s="8">
        <f>ESF!J54</f>
        <v>0</v>
      </c>
    </row>
    <row r="105" spans="1:5">
      <c r="A105" s="3"/>
      <c r="B105" s="932"/>
      <c r="C105" s="934" t="s">
        <v>58</v>
      </c>
      <c r="D105" s="934"/>
      <c r="E105" s="10">
        <f>ESF!J56</f>
        <v>0</v>
      </c>
    </row>
    <row r="106" spans="1:5">
      <c r="A106" s="3"/>
      <c r="B106" s="932"/>
      <c r="C106" s="930" t="s">
        <v>59</v>
      </c>
      <c r="D106" s="930"/>
      <c r="E106" s="8">
        <f>ESF!J58</f>
        <v>0</v>
      </c>
    </row>
    <row r="107" spans="1:5">
      <c r="A107" s="3"/>
      <c r="B107" s="932"/>
      <c r="C107" s="930" t="s">
        <v>60</v>
      </c>
      <c r="D107" s="930"/>
      <c r="E107" s="8">
        <f>ESF!J59</f>
        <v>0</v>
      </c>
    </row>
    <row r="108" spans="1:5" ht="15.75" thickBot="1">
      <c r="A108" s="3"/>
      <c r="B108" s="932"/>
      <c r="C108" s="933" t="s">
        <v>61</v>
      </c>
      <c r="D108" s="933"/>
      <c r="E108" s="9">
        <f>ESF!J61</f>
        <v>119526340.13</v>
      </c>
    </row>
    <row r="109" spans="1:5" ht="15.75" thickBot="1">
      <c r="A109" s="3"/>
      <c r="B109" s="2"/>
      <c r="C109" s="933" t="s">
        <v>62</v>
      </c>
      <c r="D109" s="933"/>
      <c r="E109" s="9">
        <f>ESF!J63</f>
        <v>149179493.51999998</v>
      </c>
    </row>
    <row r="110" spans="1:5">
      <c r="A110" s="3"/>
      <c r="B110" s="2"/>
      <c r="C110" s="941" t="s">
        <v>73</v>
      </c>
      <c r="D110" s="5" t="s">
        <v>63</v>
      </c>
      <c r="E110" s="10">
        <f>ESF!C71</f>
        <v>0</v>
      </c>
    </row>
    <row r="111" spans="1:5">
      <c r="A111" s="3"/>
      <c r="B111" s="2"/>
      <c r="C111" s="939"/>
      <c r="D111" s="5" t="s">
        <v>64</v>
      </c>
      <c r="E111" s="10">
        <f>ESF!C72</f>
        <v>0</v>
      </c>
    </row>
    <row r="112" spans="1:5">
      <c r="A112" s="3"/>
      <c r="B112" s="2"/>
      <c r="C112" s="939" t="s">
        <v>72</v>
      </c>
      <c r="D112" s="5" t="s">
        <v>63</v>
      </c>
      <c r="E112" s="10">
        <f>ESF!G71</f>
        <v>0</v>
      </c>
    </row>
    <row r="113" spans="1:5">
      <c r="A113" s="3"/>
      <c r="B113" s="2"/>
      <c r="C113" s="939"/>
      <c r="D113" s="5" t="s">
        <v>64</v>
      </c>
      <c r="E113" s="10">
        <f>ESF!G72</f>
        <v>0</v>
      </c>
    </row>
    <row r="114" spans="1:5">
      <c r="A114" s="936" t="s">
        <v>1</v>
      </c>
      <c r="B114" s="936"/>
      <c r="C114" s="936"/>
      <c r="D114" s="936"/>
      <c r="E114" s="13" t="e">
        <f>ECSF!#REF!</f>
        <v>#REF!</v>
      </c>
    </row>
    <row r="115" spans="1:5">
      <c r="A115" s="936" t="s">
        <v>3</v>
      </c>
      <c r="B115" s="936"/>
      <c r="C115" s="936"/>
      <c r="D115" s="936"/>
      <c r="E115" s="13">
        <f>ECSF!C5</f>
        <v>0</v>
      </c>
    </row>
    <row r="116" spans="1:5">
      <c r="A116" s="936" t="s">
        <v>2</v>
      </c>
      <c r="B116" s="936"/>
      <c r="C116" s="936"/>
      <c r="D116" s="936"/>
      <c r="E116" s="14"/>
    </row>
    <row r="117" spans="1:5">
      <c r="A117" s="936" t="s">
        <v>71</v>
      </c>
      <c r="B117" s="936"/>
      <c r="C117" s="936"/>
      <c r="D117" s="936"/>
      <c r="E117" t="s">
        <v>70</v>
      </c>
    </row>
    <row r="118" spans="1:5">
      <c r="B118" s="937" t="s">
        <v>65</v>
      </c>
      <c r="C118" s="934" t="s">
        <v>5</v>
      </c>
      <c r="D118" s="934"/>
      <c r="E118" s="11">
        <f>ECSF!D12</f>
        <v>0</v>
      </c>
    </row>
    <row r="119" spans="1:5">
      <c r="B119" s="937"/>
      <c r="C119" s="934" t="s">
        <v>7</v>
      </c>
      <c r="D119" s="934"/>
      <c r="E119" s="11">
        <f>ECSF!D14</f>
        <v>0</v>
      </c>
    </row>
    <row r="120" spans="1:5">
      <c r="B120" s="937"/>
      <c r="C120" s="930" t="s">
        <v>9</v>
      </c>
      <c r="D120" s="930"/>
      <c r="E120" s="12">
        <f>ECSF!D16</f>
        <v>0</v>
      </c>
    </row>
    <row r="121" spans="1:5">
      <c r="B121" s="937"/>
      <c r="C121" s="930" t="s">
        <v>11</v>
      </c>
      <c r="D121" s="930"/>
      <c r="E121" s="12">
        <f>ECSF!D17</f>
        <v>0</v>
      </c>
    </row>
    <row r="122" spans="1:5">
      <c r="B122" s="937"/>
      <c r="C122" s="930" t="s">
        <v>13</v>
      </c>
      <c r="D122" s="930"/>
      <c r="E122" s="12">
        <f>ECSF!D18</f>
        <v>6085743.1100000003</v>
      </c>
    </row>
    <row r="123" spans="1:5">
      <c r="B123" s="937"/>
      <c r="C123" s="930" t="s">
        <v>15</v>
      </c>
      <c r="D123" s="930"/>
      <c r="E123" s="12">
        <f>ECSF!D19</f>
        <v>0</v>
      </c>
    </row>
    <row r="124" spans="1:5">
      <c r="B124" s="937"/>
      <c r="C124" s="930" t="s">
        <v>17</v>
      </c>
      <c r="D124" s="930"/>
      <c r="E124" s="12">
        <f>ECSF!D20</f>
        <v>0</v>
      </c>
    </row>
    <row r="125" spans="1:5">
      <c r="B125" s="937"/>
      <c r="C125" s="930" t="s">
        <v>19</v>
      </c>
      <c r="D125" s="930"/>
      <c r="E125" s="12">
        <f>ECSF!D21</f>
        <v>0</v>
      </c>
    </row>
    <row r="126" spans="1:5">
      <c r="B126" s="937"/>
      <c r="C126" s="930" t="s">
        <v>21</v>
      </c>
      <c r="D126" s="930"/>
      <c r="E126" s="12">
        <f>ECSF!D22</f>
        <v>0</v>
      </c>
    </row>
    <row r="127" spans="1:5">
      <c r="B127" s="937"/>
      <c r="C127" s="934" t="s">
        <v>26</v>
      </c>
      <c r="D127" s="934"/>
      <c r="E127" s="11">
        <f>ECSF!D24</f>
        <v>0</v>
      </c>
    </row>
    <row r="128" spans="1:5">
      <c r="B128" s="937"/>
      <c r="C128" s="930" t="s">
        <v>28</v>
      </c>
      <c r="D128" s="930"/>
      <c r="E128" s="12">
        <f>ECSF!D26</f>
        <v>0</v>
      </c>
    </row>
    <row r="129" spans="2:5">
      <c r="B129" s="937"/>
      <c r="C129" s="930" t="s">
        <v>30</v>
      </c>
      <c r="D129" s="930"/>
      <c r="E129" s="12">
        <f>ECSF!D27</f>
        <v>0</v>
      </c>
    </row>
    <row r="130" spans="2:5">
      <c r="B130" s="937"/>
      <c r="C130" s="930" t="s">
        <v>32</v>
      </c>
      <c r="D130" s="930"/>
      <c r="E130" s="12">
        <f>ECSF!D28</f>
        <v>0</v>
      </c>
    </row>
    <row r="131" spans="2:5">
      <c r="B131" s="937"/>
      <c r="C131" s="930" t="s">
        <v>34</v>
      </c>
      <c r="D131" s="930"/>
      <c r="E131" s="12">
        <f>ECSF!D29</f>
        <v>0</v>
      </c>
    </row>
    <row r="132" spans="2:5">
      <c r="B132" s="937"/>
      <c r="C132" s="930" t="s">
        <v>36</v>
      </c>
      <c r="D132" s="930"/>
      <c r="E132" s="12">
        <f>ECSF!D30</f>
        <v>0</v>
      </c>
    </row>
    <row r="133" spans="2:5">
      <c r="B133" s="937"/>
      <c r="C133" s="930" t="s">
        <v>38</v>
      </c>
      <c r="D133" s="930"/>
      <c r="E133" s="12">
        <f>ECSF!D31</f>
        <v>0</v>
      </c>
    </row>
    <row r="134" spans="2:5">
      <c r="B134" s="937"/>
      <c r="C134" s="930" t="s">
        <v>40</v>
      </c>
      <c r="D134" s="930"/>
      <c r="E134" s="12">
        <f>ECSF!D32</f>
        <v>0</v>
      </c>
    </row>
    <row r="135" spans="2:5">
      <c r="B135" s="937"/>
      <c r="C135" s="930" t="s">
        <v>41</v>
      </c>
      <c r="D135" s="930"/>
      <c r="E135" s="12">
        <f>ECSF!D33</f>
        <v>0</v>
      </c>
    </row>
    <row r="136" spans="2:5">
      <c r="B136" s="937"/>
      <c r="C136" s="930" t="s">
        <v>43</v>
      </c>
      <c r="D136" s="930"/>
      <c r="E136" s="12">
        <f>ECSF!D34</f>
        <v>0</v>
      </c>
    </row>
    <row r="137" spans="2:5">
      <c r="B137" s="937"/>
      <c r="C137" s="934" t="s">
        <v>6</v>
      </c>
      <c r="D137" s="934"/>
      <c r="E137" s="11">
        <f>ECSF!I12</f>
        <v>29509163.420000002</v>
      </c>
    </row>
    <row r="138" spans="2:5">
      <c r="B138" s="937"/>
      <c r="C138" s="934" t="s">
        <v>8</v>
      </c>
      <c r="D138" s="934"/>
      <c r="E138" s="11">
        <f>ECSF!I14</f>
        <v>29509163.420000002</v>
      </c>
    </row>
    <row r="139" spans="2:5">
      <c r="B139" s="937"/>
      <c r="C139" s="930" t="s">
        <v>10</v>
      </c>
      <c r="D139" s="930"/>
      <c r="E139" s="12">
        <f>ECSF!I16</f>
        <v>29509163.420000002</v>
      </c>
    </row>
    <row r="140" spans="2:5">
      <c r="B140" s="937"/>
      <c r="C140" s="930" t="s">
        <v>12</v>
      </c>
      <c r="D140" s="930"/>
      <c r="E140" s="12">
        <f>ECSF!I17</f>
        <v>0</v>
      </c>
    </row>
    <row r="141" spans="2:5">
      <c r="B141" s="937"/>
      <c r="C141" s="930" t="s">
        <v>14</v>
      </c>
      <c r="D141" s="930"/>
      <c r="E141" s="12">
        <f>ECSF!I18</f>
        <v>0</v>
      </c>
    </row>
    <row r="142" spans="2:5">
      <c r="B142" s="937"/>
      <c r="C142" s="930" t="s">
        <v>16</v>
      </c>
      <c r="D142" s="930"/>
      <c r="E142" s="12">
        <f>ECSF!I19</f>
        <v>0</v>
      </c>
    </row>
    <row r="143" spans="2:5">
      <c r="B143" s="937"/>
      <c r="C143" s="930" t="s">
        <v>18</v>
      </c>
      <c r="D143" s="930"/>
      <c r="E143" s="12">
        <f>ECSF!I20</f>
        <v>0</v>
      </c>
    </row>
    <row r="144" spans="2:5">
      <c r="B144" s="937"/>
      <c r="C144" s="930" t="s">
        <v>20</v>
      </c>
      <c r="D144" s="930"/>
      <c r="E144" s="12">
        <f>ECSF!I21</f>
        <v>0</v>
      </c>
    </row>
    <row r="145" spans="2:5">
      <c r="B145" s="937"/>
      <c r="C145" s="930" t="s">
        <v>22</v>
      </c>
      <c r="D145" s="930"/>
      <c r="E145" s="12">
        <f>ECSF!I22</f>
        <v>0</v>
      </c>
    </row>
    <row r="146" spans="2:5">
      <c r="B146" s="937"/>
      <c r="C146" s="930" t="s">
        <v>23</v>
      </c>
      <c r="D146" s="930"/>
      <c r="E146" s="12">
        <f>ECSF!I23</f>
        <v>0</v>
      </c>
    </row>
    <row r="147" spans="2:5">
      <c r="B147" s="937"/>
      <c r="C147" s="935" t="s">
        <v>27</v>
      </c>
      <c r="D147" s="935"/>
      <c r="E147" s="11">
        <f>ECSF!I25</f>
        <v>0</v>
      </c>
    </row>
    <row r="148" spans="2:5">
      <c r="B148" s="937"/>
      <c r="C148" s="930" t="s">
        <v>29</v>
      </c>
      <c r="D148" s="930"/>
      <c r="E148" s="12">
        <f>ECSF!I27</f>
        <v>0</v>
      </c>
    </row>
    <row r="149" spans="2:5">
      <c r="B149" s="937"/>
      <c r="C149" s="930" t="s">
        <v>31</v>
      </c>
      <c r="D149" s="930"/>
      <c r="E149" s="12">
        <f>ECSF!I28</f>
        <v>0</v>
      </c>
    </row>
    <row r="150" spans="2:5">
      <c r="B150" s="937"/>
      <c r="C150" s="930" t="s">
        <v>33</v>
      </c>
      <c r="D150" s="930"/>
      <c r="E150" s="12">
        <f>ECSF!I29</f>
        <v>0</v>
      </c>
    </row>
    <row r="151" spans="2:5">
      <c r="B151" s="937"/>
      <c r="C151" s="930" t="s">
        <v>35</v>
      </c>
      <c r="D151" s="930"/>
      <c r="E151" s="12">
        <f>ECSF!I30</f>
        <v>0</v>
      </c>
    </row>
    <row r="152" spans="2:5">
      <c r="B152" s="937"/>
      <c r="C152" s="930" t="s">
        <v>37</v>
      </c>
      <c r="D152" s="930"/>
      <c r="E152" s="12">
        <f>ECSF!I31</f>
        <v>0</v>
      </c>
    </row>
    <row r="153" spans="2:5">
      <c r="B153" s="937"/>
      <c r="C153" s="930" t="s">
        <v>39</v>
      </c>
      <c r="D153" s="930"/>
      <c r="E153" s="12">
        <f>ECSF!I32</f>
        <v>0</v>
      </c>
    </row>
    <row r="154" spans="2:5">
      <c r="B154" s="937"/>
      <c r="C154" s="934" t="s">
        <v>46</v>
      </c>
      <c r="D154" s="934"/>
      <c r="E154" s="11">
        <f>ECSF!I34</f>
        <v>43744178.450000003</v>
      </c>
    </row>
    <row r="155" spans="2:5">
      <c r="B155" s="937"/>
      <c r="C155" s="934" t="s">
        <v>48</v>
      </c>
      <c r="D155" s="934"/>
      <c r="E155" s="11">
        <f>ECSF!I36</f>
        <v>41089034.310000002</v>
      </c>
    </row>
    <row r="156" spans="2:5">
      <c r="B156" s="937"/>
      <c r="C156" s="930" t="s">
        <v>49</v>
      </c>
      <c r="D156" s="930"/>
      <c r="E156" s="12">
        <f>ECSF!I38</f>
        <v>41089034.310000002</v>
      </c>
    </row>
    <row r="157" spans="2:5">
      <c r="B157" s="937"/>
      <c r="C157" s="930" t="s">
        <v>50</v>
      </c>
      <c r="D157" s="930"/>
      <c r="E157" s="12">
        <f>ECSF!I39</f>
        <v>0</v>
      </c>
    </row>
    <row r="158" spans="2:5">
      <c r="B158" s="937"/>
      <c r="C158" s="930" t="s">
        <v>51</v>
      </c>
      <c r="D158" s="930"/>
      <c r="E158" s="12">
        <f>ECSF!I40</f>
        <v>0</v>
      </c>
    </row>
    <row r="159" spans="2:5">
      <c r="B159" s="937"/>
      <c r="C159" s="934" t="s">
        <v>52</v>
      </c>
      <c r="D159" s="934"/>
      <c r="E159" s="11">
        <f>ECSF!I42</f>
        <v>2655144.14</v>
      </c>
    </row>
    <row r="160" spans="2:5">
      <c r="B160" s="937"/>
      <c r="C160" s="930" t="s">
        <v>53</v>
      </c>
      <c r="D160" s="930"/>
      <c r="E160" s="12">
        <f>ECSF!I44</f>
        <v>3551130.41</v>
      </c>
    </row>
    <row r="161" spans="2:5">
      <c r="B161" s="937"/>
      <c r="C161" s="930" t="s">
        <v>54</v>
      </c>
      <c r="D161" s="930"/>
      <c r="E161" s="12">
        <f>ECSF!I45</f>
        <v>0</v>
      </c>
    </row>
    <row r="162" spans="2:5">
      <c r="B162" s="937"/>
      <c r="C162" s="930" t="s">
        <v>55</v>
      </c>
      <c r="D162" s="930"/>
      <c r="E162" s="12">
        <f>ECSF!I46</f>
        <v>0</v>
      </c>
    </row>
    <row r="163" spans="2:5">
      <c r="B163" s="937"/>
      <c r="C163" s="930" t="s">
        <v>56</v>
      </c>
      <c r="D163" s="930"/>
      <c r="E163" s="12">
        <f>ECSF!I47</f>
        <v>0</v>
      </c>
    </row>
    <row r="164" spans="2:5">
      <c r="B164" s="937"/>
      <c r="C164" s="930" t="s">
        <v>57</v>
      </c>
      <c r="D164" s="930"/>
      <c r="E164" s="12">
        <f>ECSF!I48</f>
        <v>0</v>
      </c>
    </row>
    <row r="165" spans="2:5">
      <c r="B165" s="937"/>
      <c r="C165" s="934" t="s">
        <v>58</v>
      </c>
      <c r="D165" s="934"/>
      <c r="E165" s="11">
        <f>ECSF!I50</f>
        <v>0</v>
      </c>
    </row>
    <row r="166" spans="2:5">
      <c r="B166" s="937"/>
      <c r="C166" s="930" t="s">
        <v>59</v>
      </c>
      <c r="D166" s="930"/>
      <c r="E166" s="12">
        <f>ECSF!I52</f>
        <v>0</v>
      </c>
    </row>
    <row r="167" spans="2:5" ht="15" customHeight="1" thickBot="1">
      <c r="B167" s="938"/>
      <c r="C167" s="930" t="s">
        <v>60</v>
      </c>
      <c r="D167" s="930"/>
      <c r="E167" s="12">
        <f>ECSF!I53</f>
        <v>0</v>
      </c>
    </row>
    <row r="168" spans="2:5">
      <c r="B168" s="937" t="s">
        <v>66</v>
      </c>
      <c r="C168" s="934" t="s">
        <v>5</v>
      </c>
      <c r="D168" s="934"/>
      <c r="E168" s="11">
        <f>ECSF!E12</f>
        <v>14235015.030000001</v>
      </c>
    </row>
    <row r="169" spans="2:5" ht="15" customHeight="1">
      <c r="B169" s="937"/>
      <c r="C169" s="934" t="s">
        <v>7</v>
      </c>
      <c r="D169" s="934"/>
      <c r="E169" s="11">
        <f>ECSF!E14</f>
        <v>336607.05999999976</v>
      </c>
    </row>
    <row r="170" spans="2:5" ht="15" customHeight="1">
      <c r="B170" s="937"/>
      <c r="C170" s="930" t="s">
        <v>9</v>
      </c>
      <c r="D170" s="930"/>
      <c r="E170" s="12">
        <f>ECSF!E16</f>
        <v>6393385.3300000001</v>
      </c>
    </row>
    <row r="171" spans="2:5" ht="15" customHeight="1">
      <c r="B171" s="937"/>
      <c r="C171" s="930" t="s">
        <v>11</v>
      </c>
      <c r="D171" s="930"/>
      <c r="E171" s="12">
        <f>ECSF!E17</f>
        <v>28964.84</v>
      </c>
    </row>
    <row r="172" spans="2:5">
      <c r="B172" s="937"/>
      <c r="C172" s="930" t="s">
        <v>13</v>
      </c>
      <c r="D172" s="930"/>
      <c r="E172" s="12">
        <f>ECSF!E18</f>
        <v>0</v>
      </c>
    </row>
    <row r="173" spans="2:5">
      <c r="B173" s="937"/>
      <c r="C173" s="930" t="s">
        <v>15</v>
      </c>
      <c r="D173" s="930"/>
      <c r="E173" s="12">
        <f>ECSF!E19</f>
        <v>0</v>
      </c>
    </row>
    <row r="174" spans="2:5" ht="15" customHeight="1">
      <c r="B174" s="937"/>
      <c r="C174" s="930" t="s">
        <v>17</v>
      </c>
      <c r="D174" s="930"/>
      <c r="E174" s="12">
        <f>ECSF!E20</f>
        <v>0</v>
      </c>
    </row>
    <row r="175" spans="2:5" ht="15" customHeight="1">
      <c r="B175" s="937"/>
      <c r="C175" s="930" t="s">
        <v>19</v>
      </c>
      <c r="D175" s="930"/>
      <c r="E175" s="12">
        <f>ECSF!E21</f>
        <v>0</v>
      </c>
    </row>
    <row r="176" spans="2:5">
      <c r="B176" s="937"/>
      <c r="C176" s="930" t="s">
        <v>21</v>
      </c>
      <c r="D176" s="930"/>
      <c r="E176" s="12">
        <f>ECSF!E22</f>
        <v>0</v>
      </c>
    </row>
    <row r="177" spans="2:5" ht="15" customHeight="1">
      <c r="B177" s="937"/>
      <c r="C177" s="934" t="s">
        <v>26</v>
      </c>
      <c r="D177" s="934"/>
      <c r="E177" s="11">
        <f>ECSF!E24</f>
        <v>13898407.970000001</v>
      </c>
    </row>
    <row r="178" spans="2:5">
      <c r="B178" s="937"/>
      <c r="C178" s="930" t="s">
        <v>28</v>
      </c>
      <c r="D178" s="930"/>
      <c r="E178" s="12">
        <f>ECSF!E26</f>
        <v>0</v>
      </c>
    </row>
    <row r="179" spans="2:5" ht="15" customHeight="1">
      <c r="B179" s="937"/>
      <c r="C179" s="930" t="s">
        <v>30</v>
      </c>
      <c r="D179" s="930"/>
      <c r="E179" s="12">
        <f>ECSF!E27</f>
        <v>0</v>
      </c>
    </row>
    <row r="180" spans="2:5" ht="15" customHeight="1">
      <c r="B180" s="937"/>
      <c r="C180" s="930" t="s">
        <v>32</v>
      </c>
      <c r="D180" s="930"/>
      <c r="E180" s="12">
        <f>ECSF!E28</f>
        <v>13854854.48</v>
      </c>
    </row>
    <row r="181" spans="2:5" ht="15" customHeight="1">
      <c r="B181" s="937"/>
      <c r="C181" s="930" t="s">
        <v>34</v>
      </c>
      <c r="D181" s="930"/>
      <c r="E181" s="12">
        <f>ECSF!E29</f>
        <v>43553.49</v>
      </c>
    </row>
    <row r="182" spans="2:5" ht="15" customHeight="1">
      <c r="B182" s="937"/>
      <c r="C182" s="930" t="s">
        <v>36</v>
      </c>
      <c r="D182" s="930"/>
      <c r="E182" s="12">
        <f>ECSF!E30</f>
        <v>0</v>
      </c>
    </row>
    <row r="183" spans="2:5" ht="15" customHeight="1">
      <c r="B183" s="937"/>
      <c r="C183" s="930" t="s">
        <v>38</v>
      </c>
      <c r="D183" s="930"/>
      <c r="E183" s="12">
        <f>ECSF!E31</f>
        <v>0</v>
      </c>
    </row>
    <row r="184" spans="2:5" ht="15" customHeight="1">
      <c r="B184" s="937"/>
      <c r="C184" s="930" t="s">
        <v>40</v>
      </c>
      <c r="D184" s="930"/>
      <c r="E184" s="12">
        <f>ECSF!E32</f>
        <v>0</v>
      </c>
    </row>
    <row r="185" spans="2:5" ht="15" customHeight="1">
      <c r="B185" s="937"/>
      <c r="C185" s="930" t="s">
        <v>41</v>
      </c>
      <c r="D185" s="930"/>
      <c r="E185" s="12">
        <f>ECSF!E33</f>
        <v>0</v>
      </c>
    </row>
    <row r="186" spans="2:5" ht="15" customHeight="1">
      <c r="B186" s="937"/>
      <c r="C186" s="930" t="s">
        <v>43</v>
      </c>
      <c r="D186" s="930"/>
      <c r="E186" s="12">
        <f>ECSF!E34</f>
        <v>0</v>
      </c>
    </row>
    <row r="187" spans="2:5" ht="15" customHeight="1">
      <c r="B187" s="937"/>
      <c r="C187" s="934" t="s">
        <v>6</v>
      </c>
      <c r="D187" s="934"/>
      <c r="E187" s="11">
        <f>ECSF!J12</f>
        <v>0</v>
      </c>
    </row>
    <row r="188" spans="2:5">
      <c r="B188" s="937"/>
      <c r="C188" s="934" t="s">
        <v>8</v>
      </c>
      <c r="D188" s="934"/>
      <c r="E188" s="11">
        <f>ECSF!J14</f>
        <v>0</v>
      </c>
    </row>
    <row r="189" spans="2:5">
      <c r="B189" s="937"/>
      <c r="C189" s="930" t="s">
        <v>10</v>
      </c>
      <c r="D189" s="930"/>
      <c r="E189" s="12">
        <f>ECSF!J16</f>
        <v>0</v>
      </c>
    </row>
    <row r="190" spans="2:5">
      <c r="B190" s="937"/>
      <c r="C190" s="930" t="s">
        <v>12</v>
      </c>
      <c r="D190" s="930"/>
      <c r="E190" s="12">
        <f>ECSF!J17</f>
        <v>0</v>
      </c>
    </row>
    <row r="191" spans="2:5" ht="15" customHeight="1">
      <c r="B191" s="937"/>
      <c r="C191" s="930" t="s">
        <v>14</v>
      </c>
      <c r="D191" s="930"/>
      <c r="E191" s="12">
        <f>ECSF!J18</f>
        <v>0</v>
      </c>
    </row>
    <row r="192" spans="2:5">
      <c r="B192" s="937"/>
      <c r="C192" s="930" t="s">
        <v>16</v>
      </c>
      <c r="D192" s="930"/>
      <c r="E192" s="12">
        <f>ECSF!J19</f>
        <v>0</v>
      </c>
    </row>
    <row r="193" spans="2:5" ht="15" customHeight="1">
      <c r="B193" s="937"/>
      <c r="C193" s="930" t="s">
        <v>18</v>
      </c>
      <c r="D193" s="930"/>
      <c r="E193" s="12">
        <f>ECSF!J20</f>
        <v>0</v>
      </c>
    </row>
    <row r="194" spans="2:5" ht="15" customHeight="1">
      <c r="B194" s="937"/>
      <c r="C194" s="930" t="s">
        <v>20</v>
      </c>
      <c r="D194" s="930"/>
      <c r="E194" s="12">
        <f>ECSF!J21</f>
        <v>0</v>
      </c>
    </row>
    <row r="195" spans="2:5" ht="15" customHeight="1">
      <c r="B195" s="937"/>
      <c r="C195" s="930" t="s">
        <v>22</v>
      </c>
      <c r="D195" s="930"/>
      <c r="E195" s="12">
        <f>ECSF!J22</f>
        <v>0</v>
      </c>
    </row>
    <row r="196" spans="2:5" ht="15" customHeight="1">
      <c r="B196" s="937"/>
      <c r="C196" s="930" t="s">
        <v>23</v>
      </c>
      <c r="D196" s="930"/>
      <c r="E196" s="12">
        <f>ECSF!J23</f>
        <v>0</v>
      </c>
    </row>
    <row r="197" spans="2:5" ht="15" customHeight="1">
      <c r="B197" s="937"/>
      <c r="C197" s="935" t="s">
        <v>27</v>
      </c>
      <c r="D197" s="935"/>
      <c r="E197" s="11">
        <f>ECSF!J25</f>
        <v>0</v>
      </c>
    </row>
    <row r="198" spans="2:5" ht="15" customHeight="1">
      <c r="B198" s="937"/>
      <c r="C198" s="930" t="s">
        <v>29</v>
      </c>
      <c r="D198" s="930"/>
      <c r="E198" s="12">
        <f>ECSF!J27</f>
        <v>0</v>
      </c>
    </row>
    <row r="199" spans="2:5" ht="15" customHeight="1">
      <c r="B199" s="937"/>
      <c r="C199" s="930" t="s">
        <v>31</v>
      </c>
      <c r="D199" s="930"/>
      <c r="E199" s="12">
        <f>ECSF!J28</f>
        <v>0</v>
      </c>
    </row>
    <row r="200" spans="2:5" ht="15" customHeight="1">
      <c r="B200" s="937"/>
      <c r="C200" s="930" t="s">
        <v>33</v>
      </c>
      <c r="D200" s="930"/>
      <c r="E200" s="12">
        <f>ECSF!J29</f>
        <v>0</v>
      </c>
    </row>
    <row r="201" spans="2:5">
      <c r="B201" s="937"/>
      <c r="C201" s="930" t="s">
        <v>35</v>
      </c>
      <c r="D201" s="930"/>
      <c r="E201" s="12">
        <f>ECSF!J30</f>
        <v>0</v>
      </c>
    </row>
    <row r="202" spans="2:5" ht="15" customHeight="1">
      <c r="B202" s="937"/>
      <c r="C202" s="930" t="s">
        <v>37</v>
      </c>
      <c r="D202" s="930"/>
      <c r="E202" s="12">
        <f>ECSF!J31</f>
        <v>0</v>
      </c>
    </row>
    <row r="203" spans="2:5">
      <c r="B203" s="937"/>
      <c r="C203" s="930" t="s">
        <v>39</v>
      </c>
      <c r="D203" s="930"/>
      <c r="E203" s="12">
        <f>ECSF!J32</f>
        <v>0</v>
      </c>
    </row>
    <row r="204" spans="2:5" ht="15" customHeight="1">
      <c r="B204" s="937"/>
      <c r="C204" s="934" t="s">
        <v>46</v>
      </c>
      <c r="D204" s="934"/>
      <c r="E204" s="11">
        <f>ECSF!J34</f>
        <v>0</v>
      </c>
    </row>
    <row r="205" spans="2:5" ht="15" customHeight="1">
      <c r="B205" s="937"/>
      <c r="C205" s="934" t="s">
        <v>48</v>
      </c>
      <c r="D205" s="934"/>
      <c r="E205" s="11">
        <f>ECSF!J36</f>
        <v>0</v>
      </c>
    </row>
    <row r="206" spans="2:5" ht="15" customHeight="1">
      <c r="B206" s="937"/>
      <c r="C206" s="930" t="s">
        <v>49</v>
      </c>
      <c r="D206" s="930"/>
      <c r="E206" s="12">
        <f>ECSF!J38</f>
        <v>0</v>
      </c>
    </row>
    <row r="207" spans="2:5" ht="15" customHeight="1">
      <c r="B207" s="937"/>
      <c r="C207" s="930" t="s">
        <v>50</v>
      </c>
      <c r="D207" s="930"/>
      <c r="E207" s="12">
        <f>ECSF!J39</f>
        <v>0</v>
      </c>
    </row>
    <row r="208" spans="2:5" ht="15" customHeight="1">
      <c r="B208" s="937"/>
      <c r="C208" s="930" t="s">
        <v>51</v>
      </c>
      <c r="D208" s="930"/>
      <c r="E208" s="12">
        <f>ECSF!J40</f>
        <v>0</v>
      </c>
    </row>
    <row r="209" spans="2:5" ht="15" customHeight="1">
      <c r="B209" s="937"/>
      <c r="C209" s="934" t="s">
        <v>52</v>
      </c>
      <c r="D209" s="934"/>
      <c r="E209" s="11">
        <f>ECSF!J42</f>
        <v>0</v>
      </c>
    </row>
    <row r="210" spans="2:5">
      <c r="B210" s="937"/>
      <c r="C210" s="930" t="s">
        <v>53</v>
      </c>
      <c r="D210" s="930"/>
      <c r="E210" s="12">
        <f>ECSF!J44</f>
        <v>0</v>
      </c>
    </row>
    <row r="211" spans="2:5" ht="15" customHeight="1">
      <c r="B211" s="937"/>
      <c r="C211" s="930" t="s">
        <v>54</v>
      </c>
      <c r="D211" s="930"/>
      <c r="E211" s="12">
        <f>ECSF!J45</f>
        <v>895986.27</v>
      </c>
    </row>
    <row r="212" spans="2:5">
      <c r="B212" s="937"/>
      <c r="C212" s="930" t="s">
        <v>55</v>
      </c>
      <c r="D212" s="930"/>
      <c r="E212" s="12">
        <f>ECSF!J46</f>
        <v>0</v>
      </c>
    </row>
    <row r="213" spans="2:5" ht="15" customHeight="1">
      <c r="B213" s="937"/>
      <c r="C213" s="930" t="s">
        <v>56</v>
      </c>
      <c r="D213" s="930"/>
      <c r="E213" s="12">
        <f>ECSF!J47</f>
        <v>0</v>
      </c>
    </row>
    <row r="214" spans="2:5">
      <c r="B214" s="937"/>
      <c r="C214" s="930" t="s">
        <v>57</v>
      </c>
      <c r="D214" s="930"/>
      <c r="E214" s="12">
        <f>ECSF!J48</f>
        <v>0</v>
      </c>
    </row>
    <row r="215" spans="2:5">
      <c r="B215" s="937"/>
      <c r="C215" s="934" t="s">
        <v>58</v>
      </c>
      <c r="D215" s="934"/>
      <c r="E215" s="11">
        <f>ECSF!J50</f>
        <v>0</v>
      </c>
    </row>
    <row r="216" spans="2:5">
      <c r="B216" s="937"/>
      <c r="C216" s="930" t="s">
        <v>59</v>
      </c>
      <c r="D216" s="930"/>
      <c r="E216" s="12">
        <f>ECSF!J52</f>
        <v>0</v>
      </c>
    </row>
    <row r="217" spans="2:5" ht="15.75" thickBot="1">
      <c r="B217" s="938"/>
      <c r="C217" s="930" t="s">
        <v>60</v>
      </c>
      <c r="D217" s="930"/>
      <c r="E217" s="12">
        <f>ECSF!J53</f>
        <v>0</v>
      </c>
    </row>
    <row r="218" spans="2:5">
      <c r="C218" s="941" t="s">
        <v>73</v>
      </c>
      <c r="D218" s="5" t="s">
        <v>63</v>
      </c>
      <c r="E218" s="15">
        <f>ECSF!C60</f>
        <v>0</v>
      </c>
    </row>
    <row r="219" spans="2:5">
      <c r="C219" s="939"/>
      <c r="D219" s="5" t="s">
        <v>64</v>
      </c>
      <c r="E219" s="15">
        <f>ECSF!C61</f>
        <v>0</v>
      </c>
    </row>
    <row r="220" spans="2:5">
      <c r="C220" s="939" t="s">
        <v>72</v>
      </c>
      <c r="D220" s="5" t="s">
        <v>63</v>
      </c>
      <c r="E220" s="15">
        <f>ECSF!G60</f>
        <v>0</v>
      </c>
    </row>
    <row r="221" spans="2:5">
      <c r="C221" s="939"/>
      <c r="D221" s="5" t="s">
        <v>64</v>
      </c>
      <c r="E221" s="15">
        <f>ECSF!G61</f>
        <v>0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72:D72"/>
    <mergeCell ref="C45:D45"/>
    <mergeCell ref="C46:D46"/>
    <mergeCell ref="C47:D47"/>
    <mergeCell ref="C218:C219"/>
    <mergeCell ref="C41:D41"/>
    <mergeCell ref="C38:D38"/>
    <mergeCell ref="C101:D101"/>
    <mergeCell ref="C70:D70"/>
    <mergeCell ref="C34:D34"/>
    <mergeCell ref="C71:D71"/>
    <mergeCell ref="C37:D37"/>
    <mergeCell ref="C80:D80"/>
    <mergeCell ref="C82:D82"/>
    <mergeCell ref="C15:D15"/>
    <mergeCell ref="C51:D51"/>
    <mergeCell ref="C52:D52"/>
    <mergeCell ref="C53:D53"/>
    <mergeCell ref="C48:D48"/>
    <mergeCell ref="B67:B75"/>
    <mergeCell ref="C67:D67"/>
    <mergeCell ref="C73:D73"/>
    <mergeCell ref="C68:D68"/>
    <mergeCell ref="C69:D69"/>
    <mergeCell ref="C74:D74"/>
    <mergeCell ref="C58:D58"/>
    <mergeCell ref="C98:D98"/>
    <mergeCell ref="C99:D99"/>
    <mergeCell ref="C89:D89"/>
    <mergeCell ref="C90:D90"/>
    <mergeCell ref="C100:D100"/>
    <mergeCell ref="C66:D66"/>
    <mergeCell ref="C91:D91"/>
    <mergeCell ref="C92:D92"/>
    <mergeCell ref="C78:D78"/>
    <mergeCell ref="C94:D94"/>
    <mergeCell ref="C84:D84"/>
    <mergeCell ref="C85:D85"/>
    <mergeCell ref="C95:D95"/>
    <mergeCell ref="C96:D96"/>
    <mergeCell ref="C97:D97"/>
    <mergeCell ref="A76:A77"/>
    <mergeCell ref="C76:D76"/>
    <mergeCell ref="C77:D77"/>
    <mergeCell ref="A78:A94"/>
    <mergeCell ref="B78:B85"/>
    <mergeCell ref="C79:D79"/>
    <mergeCell ref="C83:D83"/>
    <mergeCell ref="C7:D7"/>
    <mergeCell ref="C11:D11"/>
    <mergeCell ref="C63:D63"/>
    <mergeCell ref="C55:D55"/>
    <mergeCell ref="C54:D54"/>
    <mergeCell ref="C12:D12"/>
    <mergeCell ref="C13:D13"/>
    <mergeCell ref="C44:D44"/>
    <mergeCell ref="C42:D42"/>
    <mergeCell ref="C33:D33"/>
    <mergeCell ref="C21:D21"/>
    <mergeCell ref="C22:D22"/>
    <mergeCell ref="C24:D24"/>
    <mergeCell ref="C25:D25"/>
    <mergeCell ref="C23:D23"/>
    <mergeCell ref="C30:D30"/>
    <mergeCell ref="C29:D29"/>
    <mergeCell ref="A2:D2"/>
    <mergeCell ref="C156:D156"/>
    <mergeCell ref="C6:D6"/>
    <mergeCell ref="C102:D102"/>
    <mergeCell ref="C88:D88"/>
    <mergeCell ref="C32:D32"/>
    <mergeCell ref="C143:D143"/>
    <mergeCell ref="C150:D150"/>
    <mergeCell ref="C128:D128"/>
    <mergeCell ref="C146:D146"/>
    <mergeCell ref="C104:D104"/>
    <mergeCell ref="C105:D105"/>
    <mergeCell ref="C106:D106"/>
    <mergeCell ref="A117:D117"/>
    <mergeCell ref="B95:B108"/>
    <mergeCell ref="C110:C111"/>
    <mergeCell ref="C151:D151"/>
    <mergeCell ref="C127:D127"/>
    <mergeCell ref="C135:D135"/>
    <mergeCell ref="C130:D130"/>
    <mergeCell ref="C131:D131"/>
    <mergeCell ref="C139:D139"/>
    <mergeCell ref="C140:D140"/>
    <mergeCell ref="C154:D154"/>
    <mergeCell ref="A3:D3"/>
    <mergeCell ref="A4:D4"/>
    <mergeCell ref="A5:D5"/>
    <mergeCell ref="C141:D141"/>
    <mergeCell ref="A115:D115"/>
    <mergeCell ref="C124:D124"/>
    <mergeCell ref="C125:D125"/>
    <mergeCell ref="C112:C113"/>
    <mergeCell ref="A114:D114"/>
    <mergeCell ref="C108:D108"/>
    <mergeCell ref="C103:D103"/>
    <mergeCell ref="C122:D122"/>
    <mergeCell ref="C123:D123"/>
    <mergeCell ref="C132:D132"/>
    <mergeCell ref="C133:D133"/>
    <mergeCell ref="C134:D134"/>
    <mergeCell ref="B87:B92"/>
    <mergeCell ref="C93:D93"/>
    <mergeCell ref="C118:D118"/>
    <mergeCell ref="C119:D119"/>
    <mergeCell ref="C121:D121"/>
    <mergeCell ref="C126:D126"/>
    <mergeCell ref="C86:D86"/>
    <mergeCell ref="C87:D87"/>
    <mergeCell ref="A116:D116"/>
    <mergeCell ref="C165:D165"/>
    <mergeCell ref="C120:D120"/>
    <mergeCell ref="B118:B167"/>
    <mergeCell ref="B168:B217"/>
    <mergeCell ref="C215:D215"/>
    <mergeCell ref="C204:D204"/>
    <mergeCell ref="C157:D157"/>
    <mergeCell ref="C158:D158"/>
    <mergeCell ref="C159:D159"/>
    <mergeCell ref="C164:D164"/>
    <mergeCell ref="C160:D160"/>
    <mergeCell ref="C161:D161"/>
    <mergeCell ref="C163:D163"/>
    <mergeCell ref="C162:D162"/>
    <mergeCell ref="C155:D155"/>
    <mergeCell ref="C152:D152"/>
    <mergeCell ref="C144:D144"/>
    <mergeCell ref="C145:D145"/>
    <mergeCell ref="C148:D148"/>
    <mergeCell ref="C149:D149"/>
    <mergeCell ref="C142:D142"/>
    <mergeCell ref="C153:D153"/>
    <mergeCell ref="C206:D206"/>
    <mergeCell ref="C166:D166"/>
    <mergeCell ref="C167:D167"/>
    <mergeCell ref="C199:D199"/>
    <mergeCell ref="C191:D191"/>
    <mergeCell ref="C198:D198"/>
    <mergeCell ref="C168:D168"/>
    <mergeCell ref="C170:D170"/>
    <mergeCell ref="C172:D172"/>
    <mergeCell ref="C200:D200"/>
    <mergeCell ref="C193:D193"/>
    <mergeCell ref="C188:D188"/>
    <mergeCell ref="C189:D189"/>
    <mergeCell ref="C190:D190"/>
    <mergeCell ref="C208:D208"/>
    <mergeCell ref="C180:D180"/>
    <mergeCell ref="C187:D187"/>
    <mergeCell ref="C196:D196"/>
    <mergeCell ref="C197:D197"/>
    <mergeCell ref="C192:D192"/>
    <mergeCell ref="C217:D217"/>
    <mergeCell ref="C182:D182"/>
    <mergeCell ref="C183:D183"/>
    <mergeCell ref="C184:D184"/>
    <mergeCell ref="C185:D185"/>
    <mergeCell ref="C109:D109"/>
    <mergeCell ref="C169:D169"/>
    <mergeCell ref="C195:D195"/>
    <mergeCell ref="C201:D201"/>
    <mergeCell ref="C210:D210"/>
    <mergeCell ref="C216:D216"/>
    <mergeCell ref="C202:D202"/>
    <mergeCell ref="C203:D203"/>
    <mergeCell ref="C205:D205"/>
    <mergeCell ref="C211:D211"/>
    <mergeCell ref="C207:D207"/>
    <mergeCell ref="C209:D209"/>
    <mergeCell ref="C213:D213"/>
    <mergeCell ref="C212:D212"/>
    <mergeCell ref="C214:D214"/>
    <mergeCell ref="C176:D176"/>
    <mergeCell ref="C177:D177"/>
    <mergeCell ref="C178:D178"/>
    <mergeCell ref="C186:D186"/>
    <mergeCell ref="C179:D179"/>
    <mergeCell ref="C181:D181"/>
    <mergeCell ref="A7:A23"/>
    <mergeCell ref="C14:D14"/>
    <mergeCell ref="C17:D17"/>
    <mergeCell ref="B7:B13"/>
    <mergeCell ref="C194:D194"/>
    <mergeCell ref="C173:D173"/>
    <mergeCell ref="C43:D43"/>
    <mergeCell ref="C81:D81"/>
    <mergeCell ref="C107:D107"/>
    <mergeCell ref="A26:A42"/>
    <mergeCell ref="B26:B33"/>
    <mergeCell ref="B35:B40"/>
    <mergeCell ref="B43:B56"/>
    <mergeCell ref="C171:D171"/>
    <mergeCell ref="B15:B23"/>
    <mergeCell ref="C129:D129"/>
    <mergeCell ref="C136:D136"/>
    <mergeCell ref="C137:D137"/>
    <mergeCell ref="C138:D138"/>
    <mergeCell ref="C147:D147"/>
    <mergeCell ref="C174:D174"/>
    <mergeCell ref="C175:D175"/>
    <mergeCell ref="C16:D16"/>
    <mergeCell ref="C36:D36"/>
    <mergeCell ref="A59:A75"/>
    <mergeCell ref="B59:B65"/>
    <mergeCell ref="C59:D59"/>
    <mergeCell ref="C60:D60"/>
    <mergeCell ref="C61:D61"/>
    <mergeCell ref="C62:D62"/>
    <mergeCell ref="C19:D19"/>
    <mergeCell ref="C20:D20"/>
    <mergeCell ref="C49:D49"/>
    <mergeCell ref="C64:D64"/>
    <mergeCell ref="C18:D18"/>
    <mergeCell ref="A24:A25"/>
    <mergeCell ref="C26:D26"/>
    <mergeCell ref="C31:D31"/>
    <mergeCell ref="C56:D56"/>
    <mergeCell ref="C57:D57"/>
    <mergeCell ref="C75:D75"/>
    <mergeCell ref="C65:D65"/>
    <mergeCell ref="C35:D35"/>
    <mergeCell ref="C50:D50"/>
    <mergeCell ref="C39:D39"/>
    <mergeCell ref="C40:D4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view="pageLayout" zoomScaleNormal="85" workbookViewId="0">
      <selection activeCell="B390" sqref="B390:E390"/>
    </sheetView>
  </sheetViews>
  <sheetFormatPr baseColWidth="10" defaultRowHeight="12.75"/>
  <cols>
    <col min="1" max="1" width="19.28515625" style="26" customWidth="1"/>
    <col min="2" max="2" width="43" style="268" customWidth="1"/>
    <col min="3" max="3" width="3.7109375" style="268" customWidth="1"/>
    <col min="4" max="4" width="46.42578125" style="268" customWidth="1"/>
    <col min="5" max="5" width="7.42578125" style="268" customWidth="1"/>
    <col min="6" max="6" width="15.7109375" style="268" customWidth="1"/>
    <col min="7" max="16384" width="11.42578125" style="268"/>
  </cols>
  <sheetData>
    <row r="1" spans="1:8" ht="9.75" customHeight="1">
      <c r="A1" s="861"/>
      <c r="B1" s="861"/>
      <c r="C1" s="861"/>
      <c r="D1" s="861"/>
    </row>
    <row r="2" spans="1:8">
      <c r="A2" s="861" t="s">
        <v>436</v>
      </c>
      <c r="B2" s="861"/>
      <c r="C2" s="861"/>
      <c r="D2" s="861"/>
    </row>
    <row r="3" spans="1:8">
      <c r="A3" s="861" t="s">
        <v>967</v>
      </c>
      <c r="B3" s="861"/>
      <c r="C3" s="861"/>
      <c r="D3" s="861"/>
    </row>
    <row r="4" spans="1:8">
      <c r="A4" s="861" t="s">
        <v>0</v>
      </c>
      <c r="B4" s="861"/>
      <c r="C4" s="861"/>
      <c r="D4" s="861"/>
    </row>
    <row r="5" spans="1:8" ht="8.25" customHeight="1"/>
    <row r="6" spans="1:8" ht="15" customHeight="1">
      <c r="A6" s="485" t="s">
        <v>3</v>
      </c>
      <c r="B6" s="910" t="s">
        <v>493</v>
      </c>
      <c r="C6" s="910"/>
      <c r="D6" s="910"/>
      <c r="E6" s="32"/>
      <c r="F6" s="32"/>
      <c r="G6" s="32"/>
      <c r="H6" s="32"/>
    </row>
    <row r="8" spans="1:8" ht="24.75" customHeight="1">
      <c r="A8" s="269" t="s">
        <v>302</v>
      </c>
      <c r="B8" s="942" t="s">
        <v>75</v>
      </c>
      <c r="C8" s="942"/>
      <c r="D8" s="943"/>
    </row>
    <row r="9" spans="1:8">
      <c r="A9" s="270" t="s">
        <v>303</v>
      </c>
      <c r="B9" s="271"/>
      <c r="C9" s="271"/>
      <c r="D9" s="272"/>
    </row>
    <row r="10" spans="1:8">
      <c r="A10" s="68"/>
      <c r="B10" s="273"/>
      <c r="C10" s="273"/>
      <c r="D10" s="274"/>
    </row>
    <row r="11" spans="1:8">
      <c r="A11" s="68"/>
      <c r="B11" s="273"/>
      <c r="C11" s="273"/>
      <c r="D11" s="274"/>
    </row>
    <row r="12" spans="1:8">
      <c r="A12" s="68"/>
      <c r="B12" s="273"/>
      <c r="C12" s="273"/>
      <c r="D12" s="274"/>
    </row>
    <row r="13" spans="1:8">
      <c r="A13" s="68"/>
      <c r="B13" s="273"/>
      <c r="C13" s="273"/>
      <c r="D13" s="274"/>
    </row>
    <row r="14" spans="1:8">
      <c r="A14" s="68" t="s">
        <v>304</v>
      </c>
      <c r="B14" s="273"/>
      <c r="C14" s="273"/>
      <c r="D14" s="274"/>
    </row>
    <row r="15" spans="1:8">
      <c r="A15" s="68"/>
      <c r="B15" s="273"/>
      <c r="C15" s="273"/>
      <c r="D15" s="274"/>
    </row>
    <row r="16" spans="1:8">
      <c r="A16" s="68"/>
      <c r="B16" s="273"/>
      <c r="C16" s="273"/>
      <c r="D16" s="274"/>
    </row>
    <row r="17" spans="1:5">
      <c r="A17" s="68"/>
      <c r="B17" s="273"/>
      <c r="C17" s="273"/>
      <c r="D17" s="274"/>
    </row>
    <row r="18" spans="1:5">
      <c r="A18" s="68"/>
      <c r="B18" s="273"/>
      <c r="C18" s="273"/>
      <c r="D18" s="274"/>
    </row>
    <row r="19" spans="1:5">
      <c r="A19" s="68" t="s">
        <v>305</v>
      </c>
      <c r="B19" s="273"/>
      <c r="C19" s="273"/>
      <c r="D19" s="274"/>
    </row>
    <row r="20" spans="1:5">
      <c r="A20" s="68"/>
      <c r="B20" s="273"/>
      <c r="C20" s="273"/>
      <c r="D20" s="274"/>
    </row>
    <row r="21" spans="1:5">
      <c r="A21" s="68"/>
      <c r="B21" s="273"/>
      <c r="C21" s="273"/>
      <c r="D21" s="274"/>
    </row>
    <row r="22" spans="1:5">
      <c r="A22" s="68"/>
      <c r="B22" s="273"/>
      <c r="C22" s="273"/>
      <c r="D22" s="274"/>
    </row>
    <row r="23" spans="1:5">
      <c r="A23" s="68"/>
      <c r="B23" s="273"/>
      <c r="C23" s="273"/>
      <c r="D23" s="274"/>
    </row>
    <row r="24" spans="1:5">
      <c r="A24" s="68" t="s">
        <v>306</v>
      </c>
      <c r="B24" s="273"/>
      <c r="C24" s="273"/>
      <c r="D24" s="274"/>
    </row>
    <row r="25" spans="1:5">
      <c r="A25" s="72"/>
      <c r="B25" s="275"/>
      <c r="C25" s="275"/>
      <c r="D25" s="276"/>
    </row>
    <row r="27" spans="1:5">
      <c r="A27" s="16" t="s">
        <v>76</v>
      </c>
    </row>
    <row r="30" spans="1:5">
      <c r="A30" s="33"/>
      <c r="B30" s="273"/>
      <c r="C30" s="273"/>
      <c r="D30" s="273"/>
      <c r="E30" s="273"/>
    </row>
    <row r="31" spans="1:5">
      <c r="A31" s="273"/>
      <c r="B31" s="528"/>
      <c r="C31" s="273"/>
      <c r="D31" s="273"/>
      <c r="E31" s="273"/>
    </row>
    <row r="32" spans="1:5">
      <c r="A32" s="873"/>
      <c r="B32" s="873"/>
      <c r="C32" s="273"/>
      <c r="D32" s="873"/>
      <c r="E32" s="873"/>
    </row>
    <row r="33" spans="1:5" ht="25.5" customHeight="1">
      <c r="A33" s="869"/>
      <c r="B33" s="869"/>
      <c r="C33" s="273"/>
      <c r="D33" s="869"/>
      <c r="E33" s="869"/>
    </row>
  </sheetData>
  <mergeCells count="10">
    <mergeCell ref="A33:B33"/>
    <mergeCell ref="A32:B32"/>
    <mergeCell ref="D32:E32"/>
    <mergeCell ref="D33:E33"/>
    <mergeCell ref="A1:D1"/>
    <mergeCell ref="A2:D2"/>
    <mergeCell ref="A3:D3"/>
    <mergeCell ref="A4:D4"/>
    <mergeCell ref="B8:D8"/>
    <mergeCell ref="B6:D6"/>
  </mergeCells>
  <printOptions horizontalCentered="1"/>
  <pageMargins left="0.70866141732283472" right="0.70866141732283472" top="0.39370078740157483" bottom="0.74803149606299213" header="0.31496062992125984" footer="0.31496062992125984"/>
  <pageSetup scale="77" orientation="landscape" r:id="rId1"/>
  <headerFooter>
    <oddFooter>&amp;CPágina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16</vt:i4>
      </vt:variant>
    </vt:vector>
  </HeadingPairs>
  <TitlesOfParts>
    <vt:vector size="45" baseType="lpstr">
      <vt:lpstr>EA</vt:lpstr>
      <vt:lpstr>ESF</vt:lpstr>
      <vt:lpstr>ECSF</vt:lpstr>
      <vt:lpstr>EAA</vt:lpstr>
      <vt:lpstr>EADP</vt:lpstr>
      <vt:lpstr>EVHP</vt:lpstr>
      <vt:lpstr>EFE</vt:lpstr>
      <vt:lpstr>PT_ESF_ECSF</vt:lpstr>
      <vt:lpstr>PC</vt:lpstr>
      <vt:lpstr>NOTAS</vt:lpstr>
      <vt:lpstr>EAI</vt:lpstr>
      <vt:lpstr>CAdmon</vt:lpstr>
      <vt:lpstr>COG</vt:lpstr>
      <vt:lpstr>CTG</vt:lpstr>
      <vt:lpstr>CFG</vt:lpstr>
      <vt:lpstr>EN</vt:lpstr>
      <vt:lpstr>ID</vt:lpstr>
      <vt:lpstr>IPF</vt:lpstr>
      <vt:lpstr>CProg</vt:lpstr>
      <vt:lpstr>IR</vt:lpstr>
      <vt:lpstr>PyPI</vt:lpstr>
      <vt:lpstr>Rel Cta Banc</vt:lpstr>
      <vt:lpstr>Esq Bur</vt:lpstr>
      <vt:lpstr>Ayudas</vt:lpstr>
      <vt:lpstr>Gto Federalizado</vt:lpstr>
      <vt:lpstr>Informacion que dispongan </vt:lpstr>
      <vt:lpstr>Rel Cta Banc-25</vt:lpstr>
      <vt:lpstr>BMu</vt:lpstr>
      <vt:lpstr>BInmu</vt:lpstr>
      <vt:lpstr>BInmu!Área_de_impresión</vt:lpstr>
      <vt:lpstr>BMu!Área_de_impresión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EN!Área_de_impresión</vt:lpstr>
      <vt:lpstr>ESF!Área_de_impresión</vt:lpstr>
      <vt:lpstr>EVHP!Área_de_impresión</vt:lpstr>
      <vt:lpstr>ID!Área_de_impresión</vt:lpstr>
      <vt:lpstr>'Informacion que dispongan '!Área_de_impresión</vt:lpstr>
      <vt:lpstr>IPF!Área_de_impresión</vt:lpstr>
      <vt:lpstr>NOTAS!Área_de_impresión</vt:lpstr>
      <vt:lpstr>'Rel Cta Banc'!Área_de_impresión</vt:lpstr>
      <vt:lpstr>'Rel Cta Banc-25'!Área_de_impresión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Maricela Pérez Lara</cp:lastModifiedBy>
  <cp:lastPrinted>2019-05-28T18:05:09Z</cp:lastPrinted>
  <dcterms:created xsi:type="dcterms:W3CDTF">2014-01-27T16:27:43Z</dcterms:created>
  <dcterms:modified xsi:type="dcterms:W3CDTF">2019-05-28T18:05:18Z</dcterms:modified>
</cp:coreProperties>
</file>